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24240" windowHeight="13740"/>
  </bookViews>
  <sheets>
    <sheet name="Working 2013 PTO Budget" sheetId="6" r:id="rId1"/>
    <sheet name="2010 11 FS" sheetId="4" r:id="rId2"/>
    <sheet name="rebudget april  2012" sheetId="5" r:id="rId3"/>
    <sheet name="Sheet3" sheetId="3" r:id="rId4"/>
  </sheets>
  <definedNames>
    <definedName name="_xlnm.Print_Area" localSheetId="1">'2010 11 FS'!$A$12:$I$111</definedName>
    <definedName name="_xlnm.Print_Area" localSheetId="2">'rebudget april  2012'!$A$1:$K$64</definedName>
    <definedName name="_xlnm.Print_Area" localSheetId="0">'Working 2013 PTO Budget'!$A$1:$J$143</definedName>
    <definedName name="_xlnm.Print_Titles" localSheetId="1">'2010 11 FS'!$1:$11</definedName>
    <definedName name="_xlnm.Print_Titles" localSheetId="2">'rebudget april  2012'!$1:$11</definedName>
    <definedName name="_xlnm.Print_Titles" localSheetId="0">'Working 2013 PTO Budget'!$1:$5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0" i="6" l="1"/>
  <c r="H89" i="6"/>
  <c r="H88" i="6"/>
  <c r="H87" i="6"/>
  <c r="H86" i="6"/>
  <c r="H85" i="6"/>
  <c r="H84" i="6"/>
  <c r="H83" i="6"/>
  <c r="H82" i="6"/>
  <c r="H92" i="6" s="1"/>
  <c r="H133" i="6"/>
  <c r="H110" i="6"/>
  <c r="H40" i="6"/>
  <c r="H32" i="6"/>
  <c r="H75" i="6"/>
  <c r="F137" i="6"/>
  <c r="H134" i="6"/>
  <c r="G137" i="6"/>
  <c r="G118" i="6"/>
  <c r="G101" i="6"/>
  <c r="G92" i="6"/>
  <c r="F92" i="6"/>
  <c r="G78" i="6"/>
  <c r="G120" i="6" s="1"/>
  <c r="F78" i="6"/>
  <c r="G35" i="6"/>
  <c r="G24" i="6"/>
  <c r="H76" i="6"/>
  <c r="H74" i="6"/>
  <c r="H73" i="6"/>
  <c r="H72" i="6"/>
  <c r="H71" i="6"/>
  <c r="H78" i="6" s="1"/>
  <c r="H63" i="6"/>
  <c r="H62" i="6"/>
  <c r="H61" i="6"/>
  <c r="H55" i="6"/>
  <c r="H57" i="6" s="1"/>
  <c r="H54" i="6"/>
  <c r="H53" i="6"/>
  <c r="H43" i="6"/>
  <c r="H41" i="6"/>
  <c r="H45" i="6" s="1"/>
  <c r="H33" i="6"/>
  <c r="H31" i="6"/>
  <c r="H30" i="6"/>
  <c r="H29" i="6"/>
  <c r="H35" i="6" s="1"/>
  <c r="H28" i="6"/>
  <c r="H22" i="6"/>
  <c r="H21" i="6"/>
  <c r="H20" i="6"/>
  <c r="H24" i="6" s="1"/>
  <c r="H14" i="6"/>
  <c r="H13" i="6"/>
  <c r="G16" i="6"/>
  <c r="G47" i="6" s="1"/>
  <c r="F118" i="6"/>
  <c r="G65" i="6"/>
  <c r="F65" i="6"/>
  <c r="G45" i="6"/>
  <c r="F35" i="6"/>
  <c r="F45" i="6"/>
  <c r="F24" i="6"/>
  <c r="F16" i="6"/>
  <c r="F101" i="6"/>
  <c r="F120" i="6" s="1"/>
  <c r="H116" i="6"/>
  <c r="H115" i="6"/>
  <c r="H114" i="6"/>
  <c r="H113" i="6"/>
  <c r="H112" i="6"/>
  <c r="H111" i="6"/>
  <c r="H109" i="6"/>
  <c r="H99" i="6"/>
  <c r="H101" i="6" s="1"/>
  <c r="H98" i="6"/>
  <c r="H97" i="6"/>
  <c r="H96" i="6"/>
  <c r="H108" i="6"/>
  <c r="H107" i="6"/>
  <c r="H105" i="6"/>
  <c r="H132" i="6"/>
  <c r="H131" i="6"/>
  <c r="H130" i="6"/>
  <c r="H129" i="6"/>
  <c r="H128" i="6"/>
  <c r="H126" i="6"/>
  <c r="H125" i="6"/>
  <c r="H124" i="6"/>
  <c r="G57" i="6"/>
  <c r="F57" i="6"/>
  <c r="F139" i="6" s="1"/>
  <c r="H137" i="6"/>
  <c r="H118" i="6"/>
  <c r="H65" i="6"/>
  <c r="F47" i="6"/>
  <c r="F142" i="6" s="1"/>
  <c r="H12" i="6"/>
  <c r="H16" i="6" s="1"/>
  <c r="H20" i="4"/>
  <c r="H35" i="4"/>
  <c r="H19" i="4"/>
  <c r="H31" i="4"/>
  <c r="H32" i="4"/>
  <c r="H24" i="4"/>
  <c r="E87" i="4"/>
  <c r="D87" i="4"/>
  <c r="C87" i="4"/>
  <c r="E100" i="4"/>
  <c r="D100" i="4"/>
  <c r="C100" i="4"/>
  <c r="G100" i="4"/>
  <c r="F69" i="4"/>
  <c r="F100" i="4"/>
  <c r="F102" i="4" s="1"/>
  <c r="C108" i="4" s="1"/>
  <c r="I62" i="5"/>
  <c r="J63" i="5" s="1"/>
  <c r="J43" i="5"/>
  <c r="J62" i="5"/>
  <c r="H50" i="5"/>
  <c r="H49" i="5"/>
  <c r="F48" i="5"/>
  <c r="H48" i="5"/>
  <c r="H47" i="5"/>
  <c r="H46" i="5"/>
  <c r="H45" i="5"/>
  <c r="H44" i="5"/>
  <c r="H43" i="5"/>
  <c r="H42" i="5"/>
  <c r="F41" i="5"/>
  <c r="H41" i="5"/>
  <c r="H40" i="5"/>
  <c r="H39" i="5"/>
  <c r="H38" i="5"/>
  <c r="H37" i="5"/>
  <c r="H36" i="5"/>
  <c r="H14" i="5"/>
  <c r="F14" i="5"/>
  <c r="C14" i="5"/>
  <c r="H13" i="5"/>
  <c r="C13" i="5"/>
  <c r="H27" i="4"/>
  <c r="F71" i="4"/>
  <c r="H71" i="4" s="1"/>
  <c r="H28" i="4"/>
  <c r="H85" i="4"/>
  <c r="H30" i="4"/>
  <c r="H23" i="4"/>
  <c r="H22" i="4"/>
  <c r="H29" i="4"/>
  <c r="H15" i="4"/>
  <c r="H38" i="4" s="1"/>
  <c r="H14" i="4"/>
  <c r="H34" i="4"/>
  <c r="H36" i="4"/>
  <c r="H18" i="4"/>
  <c r="F81" i="4"/>
  <c r="G38" i="4"/>
  <c r="B38" i="4"/>
  <c r="B102" i="4"/>
  <c r="E38" i="4"/>
  <c r="E102" i="4" s="1"/>
  <c r="F38" i="4"/>
  <c r="C6" i="4"/>
  <c r="C38" i="4"/>
  <c r="D38" i="4"/>
  <c r="B87" i="4"/>
  <c r="F87" i="4"/>
  <c r="D102" i="4"/>
  <c r="C102" i="4"/>
  <c r="C105" i="4" s="1"/>
  <c r="C106" i="4" s="1"/>
  <c r="G102" i="4"/>
  <c r="K120" i="6" l="1"/>
  <c r="H139" i="6"/>
  <c r="H120" i="6"/>
  <c r="C110" i="4"/>
  <c r="G139" i="6"/>
  <c r="G142" i="6"/>
  <c r="H144" i="6"/>
  <c r="H47" i="6"/>
  <c r="H142" i="6" l="1"/>
</calcChain>
</file>

<file path=xl/sharedStrings.xml><?xml version="1.0" encoding="utf-8"?>
<sst xmlns="http://schemas.openxmlformats.org/spreadsheetml/2006/main" count="367" uniqueCount="268">
  <si>
    <t>INCOME</t>
  </si>
  <si>
    <t>Hello Book Fees</t>
  </si>
  <si>
    <t>Cartridge Recycle</t>
  </si>
  <si>
    <t>Dolphin Dollars</t>
  </si>
  <si>
    <t>Bank Interest Income</t>
  </si>
  <si>
    <t>Conventions/Training</t>
  </si>
  <si>
    <t>Postage</t>
  </si>
  <si>
    <t>KLES copies</t>
  </si>
  <si>
    <t>Returned Items/bad debts</t>
  </si>
  <si>
    <t>6th Grade Continuation</t>
  </si>
  <si>
    <t>Health &amp; Safety</t>
  </si>
  <si>
    <t>Scholarships</t>
  </si>
  <si>
    <t>Reflections</t>
  </si>
  <si>
    <t>Science Fair (no disp board income)</t>
  </si>
  <si>
    <t>Summer Reading Program</t>
  </si>
  <si>
    <t>BBQ/Carnival</t>
  </si>
  <si>
    <t>Staff/Teacher Appreciation</t>
  </si>
  <si>
    <t>Retirement</t>
  </si>
  <si>
    <t>Volunteer Recognition</t>
  </si>
  <si>
    <t>Special Persons Breakfast</t>
  </si>
  <si>
    <t>Yearbook 2009-10</t>
  </si>
  <si>
    <t>Legislative</t>
  </si>
  <si>
    <t>Winter Dance/Sock Hop</t>
  </si>
  <si>
    <t>PTA MTG Childcare</t>
  </si>
  <si>
    <t xml:space="preserve">Total Operating Expenses </t>
  </si>
  <si>
    <t>Office Supplies</t>
  </si>
  <si>
    <t>CO PTA Dues</t>
  </si>
  <si>
    <t>Holiday Shop-Fun Services</t>
  </si>
  <si>
    <t>Candy Grams</t>
  </si>
  <si>
    <t>Author Visit</t>
  </si>
  <si>
    <t>LYS Campaign carryover 2008/09</t>
  </si>
  <si>
    <t>Field Day Food</t>
  </si>
  <si>
    <t>LYS Expense (2009-10)</t>
  </si>
  <si>
    <t>Mr. Z's Fundraiser</t>
  </si>
  <si>
    <t>King Soopers Gift Cards</t>
  </si>
  <si>
    <t>Dolphin Dash Expense</t>
  </si>
  <si>
    <t>Fundraiser costs</t>
  </si>
  <si>
    <t>Total Fundraiser expenses</t>
  </si>
  <si>
    <t>2010/11</t>
  </si>
  <si>
    <t>EXPENSES</t>
  </si>
  <si>
    <t xml:space="preserve">Science Fair </t>
  </si>
  <si>
    <t xml:space="preserve">Staff Memberships </t>
  </si>
  <si>
    <t xml:space="preserve">Business Memberships </t>
  </si>
  <si>
    <t xml:space="preserve">Regular Memberships </t>
  </si>
  <si>
    <t>Love Your School (FEB)</t>
  </si>
  <si>
    <t xml:space="preserve">Yearbook </t>
  </si>
  <si>
    <t>EVENTS</t>
  </si>
  <si>
    <t>OTHER FUNDING</t>
  </si>
  <si>
    <t>Technology</t>
  </si>
  <si>
    <t>Mascot</t>
  </si>
  <si>
    <t>Checking Account</t>
  </si>
  <si>
    <t>Savings Account</t>
  </si>
  <si>
    <t>Comments/Questions</t>
  </si>
  <si>
    <t>Expected expenses</t>
  </si>
  <si>
    <t>TOTALS</t>
  </si>
  <si>
    <t>Expected Funds available</t>
  </si>
  <si>
    <t>Operating Expenses</t>
  </si>
  <si>
    <t>General Programs</t>
  </si>
  <si>
    <t xml:space="preserve">Field Day </t>
  </si>
  <si>
    <t>Monthly meeting food, drinks</t>
  </si>
  <si>
    <t>annual luncheon, training</t>
  </si>
  <si>
    <t>Expected Income</t>
  </si>
  <si>
    <t>Checks, office type supplies</t>
  </si>
  <si>
    <t>Meetings-hospitality</t>
  </si>
  <si>
    <t>FUNDRAISERS</t>
  </si>
  <si>
    <t>OTHER INCOME</t>
  </si>
  <si>
    <t>Dolphin News Letter printing</t>
  </si>
  <si>
    <t>funds for celebration event-cake, décor…</t>
  </si>
  <si>
    <t>Family Movie night (SEP)</t>
  </si>
  <si>
    <t>Grand Totals</t>
  </si>
  <si>
    <t>Anticipated year end balance</t>
  </si>
  <si>
    <t>Library "EXCEL" funds</t>
  </si>
  <si>
    <t>Special Ed. "EXCEL" funds</t>
  </si>
  <si>
    <t>Specials "EXCEL" funds</t>
  </si>
  <si>
    <t>teacher/staff retirement gifts</t>
  </si>
  <si>
    <t>ACTUAL YTD</t>
  </si>
  <si>
    <t>Breakfast/community outreach</t>
  </si>
  <si>
    <t xml:space="preserve"> </t>
  </si>
  <si>
    <t>Logo wear</t>
  </si>
  <si>
    <t xml:space="preserve">Sponsor Intramurals </t>
  </si>
  <si>
    <t>Minor Fundraisers</t>
  </si>
  <si>
    <t>actuals YTD</t>
  </si>
  <si>
    <t>budget</t>
  </si>
  <si>
    <t>Budget</t>
  </si>
  <si>
    <t>Top Dolphin</t>
  </si>
  <si>
    <t>Father daughter Dance</t>
  </si>
  <si>
    <t>Mother son Bowling</t>
  </si>
  <si>
    <t>..</t>
  </si>
  <si>
    <t>000000000000000……………</t>
  </si>
  <si>
    <t>.</t>
  </si>
  <si>
    <t>.0……………………………………………………………………………………………………………………………………………………………………..</t>
  </si>
  <si>
    <t xml:space="preserve">  </t>
  </si>
  <si>
    <t>actual</t>
  </si>
  <si>
    <t>2011/2012</t>
  </si>
  <si>
    <t xml:space="preserve">Front PTA Area </t>
  </si>
  <si>
    <t>General Programs total</t>
  </si>
  <si>
    <t>PTA sponsored books</t>
  </si>
  <si>
    <t>Annual funds like EXCEL for LIC</t>
  </si>
  <si>
    <t xml:space="preserve">Monthly recognition of students-gift, snacks </t>
  </si>
  <si>
    <t>supplies, advertise, events</t>
  </si>
  <si>
    <t>monthly changes to PTA board…</t>
  </si>
  <si>
    <t>$175 x #5 + Nov Sell 3/burritos-community out reach</t>
  </si>
  <si>
    <t>new board training @250/each *4</t>
  </si>
  <si>
    <t>Rolling item what come in must go out</t>
  </si>
  <si>
    <t>Father Daughter Dance (Jan)</t>
  </si>
  <si>
    <t>Mother Son Bowling (Jan)</t>
  </si>
  <si>
    <t>clean mascot if needed</t>
  </si>
  <si>
    <t>Boy and Girl Scouts sponsor activities</t>
  </si>
  <si>
    <t>Spelling Bee</t>
  </si>
  <si>
    <t>Sponsor Spelling Bee</t>
  </si>
  <si>
    <t>Printing at school or Jeffco -forms, notices…</t>
  </si>
  <si>
    <t>NET</t>
  </si>
  <si>
    <t>Net</t>
  </si>
  <si>
    <t>Author Visit split cost with LIC</t>
  </si>
  <si>
    <t>Uncollected bad checks fees</t>
  </si>
  <si>
    <t>Donations &amp; exp for tee shirts, boards, judge gift certs &amp; food</t>
  </si>
  <si>
    <t>Outdoor lab funds</t>
  </si>
  <si>
    <t>Current balances</t>
  </si>
  <si>
    <t>budget changed to actuals-item is DONE</t>
  </si>
  <si>
    <t>LEFT TO SPEND</t>
  </si>
  <si>
    <t>Budget is over need more funds</t>
  </si>
  <si>
    <t>Potential extra monies</t>
  </si>
  <si>
    <t>KLES PTA Treasurer's report April 17, 2012</t>
  </si>
  <si>
    <t>PROPOSAL FOR BUDGET CHANGES FOR 2012 END OF YEAR</t>
  </si>
  <si>
    <t>EXPECT May and June income to be about $1800 &amp; no cost</t>
  </si>
  <si>
    <t>NEW REV</t>
  </si>
  <si>
    <t>NEW EXP</t>
  </si>
  <si>
    <t>Skate City @1per skater expect 100+ skaters</t>
  </si>
  <si>
    <t>NO NEED TO SPEND</t>
  </si>
  <si>
    <t>FOOD about $60/meeting two meetings left (today and May)</t>
  </si>
  <si>
    <t>NEED GIFT FOR 4 (4*50)</t>
  </si>
  <si>
    <t xml:space="preserve">Paid for all this year </t>
  </si>
  <si>
    <t>Need 700 for next year general programs</t>
  </si>
  <si>
    <t xml:space="preserve">Estimate is $40 left to spend </t>
  </si>
  <si>
    <t>Over budget now and May Estimate  $200 to roll over for August</t>
  </si>
  <si>
    <t xml:space="preserve">Over budget now, need to pay for April, May Estimate  $200 </t>
  </si>
  <si>
    <t>no need for more this year</t>
  </si>
  <si>
    <t>includes tonight and need $75 for May</t>
  </si>
  <si>
    <t>Security cost $$ for web site</t>
  </si>
  <si>
    <t>SUGESTED SPENDING NOW</t>
  </si>
  <si>
    <t>Smart Board pointers</t>
  </si>
  <si>
    <t>field trips Deen and Petty</t>
  </si>
  <si>
    <t>Request for support for additional field trip</t>
  </si>
  <si>
    <t>new net added to KLES PTA budget</t>
  </si>
  <si>
    <t>Government Reporting</t>
  </si>
  <si>
    <t>AIM insurance</t>
  </si>
  <si>
    <t>annual insurance costs</t>
  </si>
  <si>
    <t>movie cost</t>
  </si>
  <si>
    <t>security on web site/domain name</t>
  </si>
  <si>
    <t>After School sponsored programs</t>
  </si>
  <si>
    <t>Creative Cash (formerly EXCEL)</t>
  </si>
  <si>
    <t>Accountibility committee</t>
  </si>
  <si>
    <t>Cost for printing, running meetings</t>
  </si>
  <si>
    <t>$250/teacher for programs</t>
  </si>
  <si>
    <t>concessions</t>
  </si>
  <si>
    <t>Ribbons and popsicles</t>
  </si>
  <si>
    <t>Art program</t>
  </si>
  <si>
    <t>Field trip assistance for students</t>
  </si>
  <si>
    <t>Outdoor Lab programs</t>
  </si>
  <si>
    <t>ESL, Speech, Social worker</t>
  </si>
  <si>
    <t xml:space="preserve">$300/year Art/PE/Music </t>
  </si>
  <si>
    <t>conferences/teacher/staff week</t>
  </si>
  <si>
    <t>Thank you to volunteers</t>
  </si>
  <si>
    <t>annual report</t>
  </si>
  <si>
    <t xml:space="preserve">3 @ $25 per meeting X 10 </t>
  </si>
  <si>
    <t>Dolphin wear-expect to have some inventory at year end</t>
  </si>
  <si>
    <t xml:space="preserve">Dolphin Dash </t>
  </si>
  <si>
    <t>Funds from LYS 2013 for after school programs</t>
  </si>
  <si>
    <t>Garden</t>
  </si>
  <si>
    <t>LYS funds voted on in Spring 2013</t>
  </si>
  <si>
    <t>One dinner per month; 2 Skate City events</t>
  </si>
  <si>
    <t>Office Supplies, Postage</t>
  </si>
  <si>
    <t>Beg cash balance 7/2013</t>
  </si>
  <si>
    <t>2013/2014</t>
  </si>
  <si>
    <t>Plaques for field/flower beds</t>
  </si>
  <si>
    <t>Balls for recess</t>
  </si>
  <si>
    <t>Tax Preparation/Audit</t>
  </si>
  <si>
    <t>Misc Income</t>
  </si>
  <si>
    <t>Try for 140 members</t>
  </si>
  <si>
    <t>For Cone family and CTM</t>
  </si>
  <si>
    <t>Community Building Events</t>
  </si>
  <si>
    <t>expect $600+/month</t>
  </si>
  <si>
    <t xml:space="preserve">KLES PTA Treasurer's report December 2013 </t>
  </si>
  <si>
    <t>BALANCE ON HAND from previous year</t>
  </si>
  <si>
    <t>Restaurant Nights</t>
  </si>
  <si>
    <t>Fundraising Expenses</t>
  </si>
  <si>
    <t>Total Fundraising Expenses</t>
  </si>
  <si>
    <t>Total Operating Expenses</t>
  </si>
  <si>
    <t>Program Expenses</t>
  </si>
  <si>
    <t>Total Program Expenses</t>
  </si>
  <si>
    <t>TOTAL INCOME VERSUS EXPENSES</t>
  </si>
  <si>
    <t>2013 - 2014 Budget</t>
  </si>
  <si>
    <t>Fundraising Income</t>
  </si>
  <si>
    <t>KENDRICK LAKES ELEMENTARY PTA</t>
  </si>
  <si>
    <t>Program Income</t>
  </si>
  <si>
    <t>Other Income</t>
  </si>
  <si>
    <t>Membership Income</t>
  </si>
  <si>
    <t>Family Movie Night</t>
  </si>
  <si>
    <t>Father Daughter Dance</t>
  </si>
  <si>
    <t xml:space="preserve">Mother Son Bowling </t>
  </si>
  <si>
    <t>Logo Wear</t>
  </si>
  <si>
    <t>Dolphin Dash</t>
  </si>
  <si>
    <t>Love Your School</t>
  </si>
  <si>
    <t>AIM Insurance</t>
  </si>
  <si>
    <t>Copies</t>
  </si>
  <si>
    <t>Child Care</t>
  </si>
  <si>
    <t>Balls for Recess</t>
  </si>
  <si>
    <t>Community Breakfasts</t>
  </si>
  <si>
    <t>Intramurals</t>
  </si>
  <si>
    <t>Field Trip Scholarships</t>
  </si>
  <si>
    <t>Outdoor Lab</t>
  </si>
  <si>
    <t>PTA Meetings</t>
  </si>
  <si>
    <t>Food</t>
  </si>
  <si>
    <t>Preschool through 6th grade</t>
  </si>
  <si>
    <t>Specials</t>
  </si>
  <si>
    <t>Library</t>
  </si>
  <si>
    <t>Special Education</t>
  </si>
  <si>
    <t>Gifts (retirement, wedding, baby showers)</t>
  </si>
  <si>
    <t>Academics</t>
  </si>
  <si>
    <t>Sixth Grade Continuation</t>
  </si>
  <si>
    <t>Recognition - Donors</t>
  </si>
  <si>
    <t>Recognition - Volunteers</t>
  </si>
  <si>
    <t>Convention</t>
  </si>
  <si>
    <t>BUDGET 2013 -- 2014</t>
  </si>
  <si>
    <t>Field Day</t>
  </si>
  <si>
    <t>Website</t>
  </si>
  <si>
    <t>Major Events</t>
  </si>
  <si>
    <t>Excel - Cash for Teachers</t>
  </si>
  <si>
    <t>Difference</t>
  </si>
  <si>
    <t>2013 - 2014 Year-to-Date</t>
  </si>
  <si>
    <t>Total Fundraising Income</t>
  </si>
  <si>
    <t>Total Membership Income</t>
  </si>
  <si>
    <t>Total Program Income</t>
  </si>
  <si>
    <t>Total Other Income</t>
  </si>
  <si>
    <t>Membership Expenses</t>
  </si>
  <si>
    <t>Regular Memberships</t>
  </si>
  <si>
    <t>Business Memberships</t>
  </si>
  <si>
    <t>Staff Memberships</t>
  </si>
  <si>
    <t>Total Membership Expenses</t>
  </si>
  <si>
    <t>Other Program Expenses</t>
  </si>
  <si>
    <t>Subtotal Other Expenses</t>
  </si>
  <si>
    <t>Subtotal Excel Expenses</t>
  </si>
  <si>
    <t>Subtotal Academics Expenses</t>
  </si>
  <si>
    <t>Subtotal Major Event Expenses</t>
  </si>
  <si>
    <t>TOTAL INCOME</t>
  </si>
  <si>
    <t>TOTAL EXPENSES</t>
  </si>
  <si>
    <t>Notes</t>
  </si>
  <si>
    <t xml:space="preserve">INCOME </t>
  </si>
  <si>
    <t>Budget Increased</t>
  </si>
  <si>
    <t>Decrease this??</t>
  </si>
  <si>
    <t>Expense from 12-13</t>
  </si>
  <si>
    <t>Actual</t>
  </si>
  <si>
    <t>Computer Cart Donation</t>
  </si>
  <si>
    <t>Tcap Snacks</t>
  </si>
  <si>
    <t>Science Fair Sponsorships/Fees</t>
  </si>
  <si>
    <t>After School Programs</t>
  </si>
  <si>
    <t>LOAS Grant Expense</t>
  </si>
  <si>
    <t>Carried over from 12-13</t>
  </si>
  <si>
    <t>Garden funds 12-13</t>
  </si>
  <si>
    <t>Bowlero</t>
  </si>
  <si>
    <t>From 12-13; check not cashed last year</t>
  </si>
  <si>
    <t>Burrito Sales at Breakfast</t>
  </si>
  <si>
    <t>Bank Interest</t>
  </si>
  <si>
    <t>Miscellaneous Donations</t>
  </si>
  <si>
    <t>Garden Expense</t>
  </si>
  <si>
    <t>Bank Fees</t>
  </si>
  <si>
    <t>$145 for stop pymts, pd by Bowlero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</si>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</sst>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u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22"/>
      <color indexed="8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i/>
      <sz val="14"/>
      <color indexed="8"/>
      <name val="Calibri"/>
      <family val="2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sz val="12"/>
      <color theme="4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4" fontId="18" fillId="0" borderId="0" applyFill="0" applyBorder="0" applyAlignment="0" applyProtection="0"/>
    <xf numFmtId="9" fontId="18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7">
    <xf numFmtId="0" fontId="0" fillId="0" borderId="0" xfId="0"/>
    <xf numFmtId="8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8" fontId="3" fillId="0" borderId="0" xfId="0" applyNumberFormat="1" applyFont="1"/>
    <xf numFmtId="8" fontId="5" fillId="0" borderId="0" xfId="0" applyNumberFormat="1" applyFont="1"/>
    <xf numFmtId="8" fontId="4" fillId="0" borderId="0" xfId="0" applyNumberFormat="1" applyFont="1"/>
    <xf numFmtId="0" fontId="2" fillId="0" borderId="0" xfId="0" applyFont="1" applyAlignment="1">
      <alignment horizontal="right"/>
    </xf>
    <xf numFmtId="8" fontId="3" fillId="0" borderId="0" xfId="0" applyNumberFormat="1" applyFont="1" applyBorder="1"/>
    <xf numFmtId="8" fontId="4" fillId="0" borderId="0" xfId="0" applyNumberFormat="1" applyFont="1" applyBorder="1"/>
    <xf numFmtId="0" fontId="3" fillId="0" borderId="0" xfId="0" applyFont="1" applyBorder="1"/>
    <xf numFmtId="0" fontId="3" fillId="0" borderId="1" xfId="0" applyFont="1" applyBorder="1"/>
    <xf numFmtId="0" fontId="6" fillId="0" borderId="2" xfId="0" applyFont="1" applyBorder="1" applyAlignment="1">
      <alignment horizontal="left"/>
    </xf>
    <xf numFmtId="8" fontId="6" fillId="0" borderId="3" xfId="0" quotePrefix="1" applyNumberFormat="1" applyFont="1" applyBorder="1" applyAlignme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/>
    </xf>
    <xf numFmtId="0" fontId="4" fillId="0" borderId="0" xfId="0" applyFont="1" applyAlignment="1">
      <alignment horizontal="right"/>
    </xf>
    <xf numFmtId="0" fontId="3" fillId="0" borderId="4" xfId="0" applyFont="1" applyBorder="1"/>
    <xf numFmtId="8" fontId="3" fillId="0" borderId="5" xfId="0" applyNumberFormat="1" applyFont="1" applyBorder="1"/>
    <xf numFmtId="8" fontId="3" fillId="0" borderId="0" xfId="0" applyNumberFormat="1" applyFont="1" applyFill="1"/>
    <xf numFmtId="8" fontId="3" fillId="0" borderId="0" xfId="0" applyNumberFormat="1" applyFont="1" applyFill="1" applyBorder="1"/>
    <xf numFmtId="8" fontId="0" fillId="0" borderId="0" xfId="0" applyNumberFormat="1" applyFill="1"/>
    <xf numFmtId="0" fontId="3" fillId="0" borderId="0" xfId="0" applyFont="1" applyFill="1"/>
    <xf numFmtId="8" fontId="5" fillId="0" borderId="0" xfId="0" applyNumberFormat="1" applyFont="1" applyFill="1"/>
    <xf numFmtId="8" fontId="4" fillId="0" borderId="0" xfId="0" applyNumberFormat="1" applyFont="1" applyFill="1"/>
    <xf numFmtId="15" fontId="3" fillId="0" borderId="0" xfId="0" applyNumberFormat="1" applyFont="1" applyFill="1"/>
    <xf numFmtId="0" fontId="0" fillId="0" borderId="0" xfId="0" applyFill="1"/>
    <xf numFmtId="0" fontId="3" fillId="0" borderId="6" xfId="0" applyFont="1" applyBorder="1" applyAlignment="1">
      <alignment horizontal="right"/>
    </xf>
    <xf numFmtId="0" fontId="3" fillId="0" borderId="1" xfId="0" applyFont="1" applyFill="1" applyBorder="1"/>
    <xf numFmtId="8" fontId="4" fillId="0" borderId="0" xfId="0" applyNumberFormat="1" applyFont="1" applyFill="1" applyBorder="1"/>
    <xf numFmtId="8" fontId="2" fillId="0" borderId="0" xfId="0" applyNumberFormat="1" applyFont="1" applyFill="1" applyBorder="1"/>
    <xf numFmtId="0" fontId="7" fillId="2" borderId="0" xfId="0" applyFont="1" applyFill="1" applyAlignment="1"/>
    <xf numFmtId="0" fontId="3" fillId="3" borderId="0" xfId="0" applyFont="1" applyFill="1"/>
    <xf numFmtId="0" fontId="6" fillId="0" borderId="0" xfId="0" applyFont="1" applyBorder="1" applyAlignment="1">
      <alignment horizontal="left"/>
    </xf>
    <xf numFmtId="8" fontId="6" fillId="0" borderId="1" xfId="0" quotePrefix="1" applyNumberFormat="1" applyFont="1" applyBorder="1" applyAlignment="1"/>
    <xf numFmtId="8" fontId="6" fillId="0" borderId="8" xfId="0" quotePrefix="1" applyNumberFormat="1" applyFont="1" applyFill="1" applyBorder="1" applyAlignment="1">
      <alignment horizontal="center"/>
    </xf>
    <xf numFmtId="8" fontId="4" fillId="4" borderId="0" xfId="0" applyNumberFormat="1" applyFont="1" applyFill="1" applyBorder="1"/>
    <xf numFmtId="8" fontId="3" fillId="4" borderId="0" xfId="0" applyNumberFormat="1" applyFont="1" applyFill="1" applyBorder="1"/>
    <xf numFmtId="0" fontId="3" fillId="4" borderId="0" xfId="0" applyFont="1" applyFill="1" applyBorder="1"/>
    <xf numFmtId="8" fontId="6" fillId="0" borderId="9" xfId="0" quotePrefix="1" applyNumberFormat="1" applyFont="1" applyBorder="1" applyAlignment="1">
      <alignment horizontal="center"/>
    </xf>
    <xf numFmtId="8" fontId="4" fillId="2" borderId="10" xfId="0" applyNumberFormat="1" applyFont="1" applyFill="1" applyBorder="1"/>
    <xf numFmtId="8" fontId="4" fillId="0" borderId="7" xfId="0" applyNumberFormat="1" applyFont="1" applyBorder="1"/>
    <xf numFmtId="8" fontId="3" fillId="0" borderId="7" xfId="0" applyNumberFormat="1" applyFont="1" applyBorder="1"/>
    <xf numFmtId="8" fontId="3" fillId="2" borderId="10" xfId="0" applyNumberFormat="1" applyFont="1" applyFill="1" applyBorder="1"/>
    <xf numFmtId="8" fontId="3" fillId="0" borderId="7" xfId="0" applyNumberFormat="1" applyFont="1" applyFill="1" applyBorder="1"/>
    <xf numFmtId="12" fontId="3" fillId="0" borderId="7" xfId="0" applyNumberFormat="1" applyFont="1" applyFill="1" applyBorder="1"/>
    <xf numFmtId="0" fontId="3" fillId="0" borderId="7" xfId="0" applyFont="1" applyFill="1" applyBorder="1"/>
    <xf numFmtId="8" fontId="3" fillId="0" borderId="11" xfId="0" applyNumberFormat="1" applyFont="1" applyBorder="1"/>
    <xf numFmtId="8" fontId="3" fillId="2" borderId="12" xfId="0" applyNumberFormat="1" applyFont="1" applyFill="1" applyBorder="1"/>
    <xf numFmtId="8" fontId="4" fillId="2" borderId="13" xfId="0" applyNumberFormat="1" applyFont="1" applyFill="1" applyBorder="1"/>
    <xf numFmtId="8" fontId="2" fillId="0" borderId="14" xfId="0" applyNumberFormat="1" applyFont="1" applyBorder="1"/>
    <xf numFmtId="8" fontId="2" fillId="2" borderId="15" xfId="0" applyNumberFormat="1" applyFont="1" applyFill="1" applyBorder="1"/>
    <xf numFmtId="8" fontId="6" fillId="0" borderId="9" xfId="0" quotePrefix="1" applyNumberFormat="1" applyFont="1" applyFill="1" applyBorder="1" applyAlignment="1">
      <alignment horizontal="center"/>
    </xf>
    <xf numFmtId="0" fontId="3" fillId="2" borderId="10" xfId="0" applyFont="1" applyFill="1" applyBorder="1"/>
    <xf numFmtId="8" fontId="4" fillId="0" borderId="7" xfId="0" applyNumberFormat="1" applyFont="1" applyFill="1" applyBorder="1"/>
    <xf numFmtId="8" fontId="9" fillId="0" borderId="7" xfId="0" applyNumberFormat="1" applyFont="1" applyFill="1" applyBorder="1"/>
    <xf numFmtId="8" fontId="3" fillId="0" borderId="11" xfId="0" applyNumberFormat="1" applyFont="1" applyFill="1" applyBorder="1"/>
    <xf numFmtId="8" fontId="2" fillId="0" borderId="14" xfId="0" applyNumberFormat="1" applyFont="1" applyFill="1" applyBorder="1"/>
    <xf numFmtId="8" fontId="11" fillId="0" borderId="0" xfId="0" applyNumberFormat="1" applyFont="1" applyBorder="1" applyAlignment="1">
      <alignment horizontal="center"/>
    </xf>
    <xf numFmtId="13" fontId="4" fillId="0" borderId="7" xfId="0" quotePrefix="1" applyNumberFormat="1" applyFont="1" applyBorder="1" applyAlignment="1">
      <alignment horizontal="center"/>
    </xf>
    <xf numFmtId="8" fontId="4" fillId="2" borderId="10" xfId="0" applyNumberFormat="1" applyFont="1" applyFill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8" fontId="4" fillId="5" borderId="0" xfId="0" applyNumberFormat="1" applyFont="1" applyFill="1" applyBorder="1" applyAlignment="1">
      <alignment horizontal="center"/>
    </xf>
    <xf numFmtId="8" fontId="3" fillId="5" borderId="0" xfId="0" applyNumberFormat="1" applyFont="1" applyFill="1" applyBorder="1"/>
    <xf numFmtId="12" fontId="3" fillId="5" borderId="0" xfId="0" applyNumberFormat="1" applyFont="1" applyFill="1" applyBorder="1"/>
    <xf numFmtId="0" fontId="3" fillId="5" borderId="0" xfId="0" applyFont="1" applyFill="1" applyBorder="1"/>
    <xf numFmtId="8" fontId="4" fillId="5" borderId="0" xfId="0" applyNumberFormat="1" applyFont="1" applyFill="1" applyBorder="1"/>
    <xf numFmtId="8" fontId="3" fillId="5" borderId="16" xfId="0" applyNumberFormat="1" applyFont="1" applyFill="1" applyBorder="1"/>
    <xf numFmtId="8" fontId="4" fillId="5" borderId="17" xfId="0" applyNumberFormat="1" applyFont="1" applyFill="1" applyBorder="1"/>
    <xf numFmtId="8" fontId="2" fillId="5" borderId="18" xfId="0" applyNumberFormat="1" applyFont="1" applyFill="1" applyBorder="1"/>
    <xf numFmtId="8" fontId="3" fillId="2" borderId="0" xfId="0" applyNumberFormat="1" applyFont="1" applyFill="1" applyBorder="1" applyAlignment="1">
      <alignment horizontal="center"/>
    </xf>
    <xf numFmtId="8" fontId="3" fillId="4" borderId="0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/>
    <xf numFmtId="8" fontId="2" fillId="4" borderId="0" xfId="0" applyNumberFormat="1" applyFont="1" applyFill="1" applyBorder="1" applyAlignment="1">
      <alignment horizontal="center"/>
    </xf>
    <xf numFmtId="0" fontId="3" fillId="6" borderId="0" xfId="0" applyFont="1" applyFill="1"/>
    <xf numFmtId="8" fontId="3" fillId="6" borderId="0" xfId="0" applyNumberFormat="1" applyFont="1" applyFill="1" applyBorder="1"/>
    <xf numFmtId="8" fontId="3" fillId="6" borderId="10" xfId="0" applyNumberFormat="1" applyFont="1" applyFill="1" applyBorder="1"/>
    <xf numFmtId="8" fontId="3" fillId="7" borderId="0" xfId="0" applyNumberFormat="1" applyFont="1" applyFill="1" applyBorder="1"/>
    <xf numFmtId="0" fontId="3" fillId="7" borderId="0" xfId="0" applyFont="1" applyFill="1"/>
    <xf numFmtId="8" fontId="2" fillId="4" borderId="0" xfId="0" applyNumberFormat="1" applyFont="1" applyFill="1" applyBorder="1"/>
    <xf numFmtId="8" fontId="3" fillId="8" borderId="0" xfId="0" applyNumberFormat="1" applyFont="1" applyFill="1" applyBorder="1"/>
    <xf numFmtId="0" fontId="3" fillId="8" borderId="0" xfId="0" applyFont="1" applyFill="1"/>
    <xf numFmtId="8" fontId="6" fillId="0" borderId="9" xfId="0" quotePrefix="1" applyNumberFormat="1" applyFont="1" applyBorder="1" applyAlignment="1">
      <alignment horizontal="center"/>
    </xf>
    <xf numFmtId="8" fontId="3" fillId="9" borderId="0" xfId="0" applyNumberFormat="1" applyFont="1" applyFill="1" applyBorder="1"/>
    <xf numFmtId="8" fontId="3" fillId="0" borderId="10" xfId="0" applyNumberFormat="1" applyFont="1" applyFill="1" applyBorder="1"/>
    <xf numFmtId="8" fontId="11" fillId="10" borderId="0" xfId="0" applyNumberFormat="1" applyFont="1" applyFill="1" applyBorder="1" applyAlignment="1">
      <alignment horizontal="center"/>
    </xf>
    <xf numFmtId="8" fontId="6" fillId="10" borderId="1" xfId="0" quotePrefix="1" applyNumberFormat="1" applyFont="1" applyFill="1" applyBorder="1" applyAlignment="1"/>
    <xf numFmtId="8" fontId="2" fillId="10" borderId="0" xfId="0" applyNumberFormat="1" applyFont="1" applyFill="1" applyBorder="1" applyAlignment="1">
      <alignment horizontal="center"/>
    </xf>
    <xf numFmtId="0" fontId="5" fillId="10" borderId="1" xfId="0" applyFont="1" applyFill="1" applyBorder="1"/>
    <xf numFmtId="8" fontId="4" fillId="10" borderId="0" xfId="0" applyNumberFormat="1" applyFont="1" applyFill="1" applyBorder="1"/>
    <xf numFmtId="0" fontId="3" fillId="10" borderId="1" xfId="0" applyFont="1" applyFill="1" applyBorder="1"/>
    <xf numFmtId="8" fontId="3" fillId="10" borderId="0" xfId="0" applyNumberFormat="1" applyFont="1" applyFill="1" applyBorder="1"/>
    <xf numFmtId="0" fontId="8" fillId="10" borderId="1" xfId="0" applyFont="1" applyFill="1" applyBorder="1"/>
    <xf numFmtId="0" fontId="3" fillId="10" borderId="0" xfId="0" applyFont="1" applyFill="1" applyBorder="1"/>
    <xf numFmtId="8" fontId="0" fillId="10" borderId="0" xfId="0" applyNumberFormat="1" applyFill="1"/>
    <xf numFmtId="0" fontId="0" fillId="10" borderId="0" xfId="0" applyFill="1"/>
    <xf numFmtId="0" fontId="3" fillId="12" borderId="0" xfId="0" applyFont="1" applyFill="1"/>
    <xf numFmtId="0" fontId="3" fillId="11" borderId="0" xfId="0" applyFont="1" applyFill="1"/>
    <xf numFmtId="0" fontId="9" fillId="0" borderId="1" xfId="0" applyFont="1" applyBorder="1"/>
    <xf numFmtId="8" fontId="2" fillId="13" borderId="15" xfId="0" applyNumberFormat="1" applyFont="1" applyFill="1" applyBorder="1"/>
    <xf numFmtId="0" fontId="3" fillId="14" borderId="0" xfId="0" applyFont="1" applyFill="1"/>
    <xf numFmtId="0" fontId="15" fillId="0" borderId="0" xfId="3" applyFont="1"/>
    <xf numFmtId="0" fontId="16" fillId="0" borderId="0" xfId="3" applyFont="1"/>
    <xf numFmtId="164" fontId="16" fillId="0" borderId="0" xfId="3" applyNumberFormat="1" applyFont="1"/>
    <xf numFmtId="12" fontId="16" fillId="0" borderId="0" xfId="3" applyNumberFormat="1" applyFont="1" applyAlignment="1">
      <alignment horizontal="center" wrapText="1"/>
    </xf>
    <xf numFmtId="8" fontId="16" fillId="0" borderId="0" xfId="3" applyNumberFormat="1" applyFont="1" applyAlignment="1">
      <alignment horizontal="center"/>
    </xf>
    <xf numFmtId="164" fontId="16" fillId="0" borderId="0" xfId="3" applyNumberFormat="1" applyFont="1" applyAlignment="1">
      <alignment horizontal="center" wrapText="1"/>
    </xf>
    <xf numFmtId="0" fontId="16" fillId="0" borderId="0" xfId="3" applyFont="1" applyAlignment="1">
      <alignment horizontal="center"/>
    </xf>
    <xf numFmtId="0" fontId="17" fillId="0" borderId="0" xfId="3" applyFont="1"/>
    <xf numFmtId="8" fontId="16" fillId="0" borderId="0" xfId="3" applyNumberFormat="1" applyFont="1"/>
    <xf numFmtId="164" fontId="17" fillId="0" borderId="0" xfId="3" applyNumberFormat="1" applyFont="1" applyAlignment="1">
      <alignment horizontal="right"/>
    </xf>
    <xf numFmtId="8" fontId="17" fillId="0" borderId="0" xfId="3" applyNumberFormat="1" applyFont="1"/>
    <xf numFmtId="8" fontId="17" fillId="0" borderId="0" xfId="4" applyNumberFormat="1" applyFont="1"/>
    <xf numFmtId="0" fontId="19" fillId="0" borderId="0" xfId="3" applyFont="1"/>
    <xf numFmtId="164" fontId="16" fillId="0" borderId="0" xfId="3" applyNumberFormat="1" applyFont="1" applyAlignment="1">
      <alignment horizontal="right"/>
    </xf>
    <xf numFmtId="8" fontId="17" fillId="0" borderId="0" xfId="3" applyNumberFormat="1" applyFont="1" applyAlignment="1">
      <alignment horizontal="right"/>
    </xf>
    <xf numFmtId="164" fontId="16" fillId="0" borderId="0" xfId="3" applyNumberFormat="1" applyFont="1" applyBorder="1"/>
    <xf numFmtId="8" fontId="16" fillId="0" borderId="0" xfId="3" applyNumberFormat="1" applyFont="1" applyAlignment="1">
      <alignment horizontal="right"/>
    </xf>
    <xf numFmtId="8" fontId="16" fillId="0" borderId="0" xfId="3" applyNumberFormat="1" applyFont="1" applyBorder="1" applyAlignment="1">
      <alignment horizontal="right"/>
    </xf>
    <xf numFmtId="164" fontId="17" fillId="0" borderId="0" xfId="3" applyNumberFormat="1" applyFont="1"/>
    <xf numFmtId="0" fontId="14" fillId="0" borderId="0" xfId="3"/>
    <xf numFmtId="0" fontId="16" fillId="0" borderId="0" xfId="3" applyFont="1" applyBorder="1"/>
    <xf numFmtId="0" fontId="16" fillId="0" borderId="0" xfId="3" applyFont="1" applyAlignment="1">
      <alignment horizontal="right"/>
    </xf>
    <xf numFmtId="0" fontId="15" fillId="0" borderId="0" xfId="3" applyFont="1" applyAlignment="1">
      <alignment horizontal="right"/>
    </xf>
    <xf numFmtId="8" fontId="15" fillId="0" borderId="0" xfId="3" applyNumberFormat="1" applyFont="1"/>
    <xf numFmtId="8" fontId="20" fillId="0" borderId="0" xfId="4" applyNumberFormat="1" applyFont="1" applyAlignment="1">
      <alignment horizontal="right"/>
    </xf>
    <xf numFmtId="8" fontId="20" fillId="0" borderId="0" xfId="4" applyNumberFormat="1" applyFont="1"/>
    <xf numFmtId="8" fontId="21" fillId="0" borderId="0" xfId="4" applyNumberFormat="1" applyFont="1" applyAlignment="1">
      <alignment horizontal="right"/>
    </xf>
    <xf numFmtId="8" fontId="21" fillId="0" borderId="0" xfId="3" applyNumberFormat="1" applyFont="1"/>
    <xf numFmtId="164" fontId="21" fillId="0" borderId="0" xfId="3" applyNumberFormat="1" applyFont="1"/>
    <xf numFmtId="8" fontId="20" fillId="0" borderId="0" xfId="3" applyNumberFormat="1" applyFont="1" applyAlignment="1">
      <alignment horizontal="right"/>
    </xf>
    <xf numFmtId="8" fontId="20" fillId="0" borderId="0" xfId="3" applyNumberFormat="1" applyFont="1"/>
    <xf numFmtId="164" fontId="21" fillId="0" borderId="0" xfId="3" applyNumberFormat="1" applyFont="1" applyBorder="1"/>
    <xf numFmtId="0" fontId="4" fillId="15" borderId="0" xfId="0" applyFont="1" applyFill="1" applyAlignment="1">
      <alignment horizontal="left"/>
    </xf>
    <xf numFmtId="8" fontId="3" fillId="15" borderId="7" xfId="0" applyNumberFormat="1" applyFont="1" applyFill="1" applyBorder="1"/>
    <xf numFmtId="8" fontId="3" fillId="15" borderId="0" xfId="0" applyNumberFormat="1" applyFont="1" applyFill="1" applyBorder="1"/>
    <xf numFmtId="8" fontId="3" fillId="15" borderId="10" xfId="0" applyNumberFormat="1" applyFont="1" applyFill="1" applyBorder="1"/>
    <xf numFmtId="0" fontId="3" fillId="15" borderId="1" xfId="0" applyFont="1" applyFill="1" applyBorder="1"/>
    <xf numFmtId="0" fontId="3" fillId="15" borderId="0" xfId="0" applyFont="1" applyFill="1" applyAlignment="1">
      <alignment horizontal="right"/>
    </xf>
    <xf numFmtId="0" fontId="3" fillId="15" borderId="1" xfId="0" applyFont="1" applyFill="1" applyBorder="1" applyAlignment="1">
      <alignment vertical="justify"/>
    </xf>
    <xf numFmtId="8" fontId="21" fillId="0" borderId="0" xfId="4" applyNumberFormat="1" applyFont="1"/>
    <xf numFmtId="8" fontId="16" fillId="0" borderId="0" xfId="4" applyNumberFormat="1" applyFont="1"/>
    <xf numFmtId="8" fontId="16" fillId="0" borderId="0" xfId="4" applyNumberFormat="1" applyFont="1" applyAlignment="1">
      <alignment horizontal="right"/>
    </xf>
    <xf numFmtId="8" fontId="17" fillId="0" borderId="0" xfId="3" applyNumberFormat="1" applyFont="1" applyBorder="1" applyAlignment="1">
      <alignment horizontal="right"/>
    </xf>
    <xf numFmtId="164" fontId="20" fillId="0" borderId="0" xfId="3" applyNumberFormat="1" applyFont="1" applyBorder="1"/>
    <xf numFmtId="8" fontId="21" fillId="0" borderId="0" xfId="3" applyNumberFormat="1" applyFont="1" applyAlignment="1">
      <alignment horizontal="right"/>
    </xf>
    <xf numFmtId="8" fontId="22" fillId="0" borderId="0" xfId="3" applyNumberFormat="1" applyFont="1" applyAlignment="1">
      <alignment horizontal="right"/>
    </xf>
    <xf numFmtId="8" fontId="23" fillId="0" borderId="0" xfId="4" applyNumberFormat="1" applyFont="1" applyAlignment="1">
      <alignment horizontal="right"/>
    </xf>
    <xf numFmtId="8" fontId="23" fillId="0" borderId="0" xfId="4" applyNumberFormat="1" applyFont="1"/>
    <xf numFmtId="8" fontId="24" fillId="0" borderId="0" xfId="4" applyNumberFormat="1" applyFont="1" applyAlignment="1">
      <alignment horizontal="right"/>
    </xf>
    <xf numFmtId="8" fontId="23" fillId="0" borderId="0" xfId="3" applyNumberFormat="1" applyFont="1" applyAlignment="1">
      <alignment horizontal="right"/>
    </xf>
    <xf numFmtId="8" fontId="23" fillId="0" borderId="0" xfId="3" applyNumberFormat="1" applyFont="1"/>
    <xf numFmtId="164" fontId="24" fillId="0" borderId="0" xfId="3" applyNumberFormat="1" applyFont="1" applyBorder="1"/>
    <xf numFmtId="8" fontId="24" fillId="0" borderId="0" xfId="3" applyNumberFormat="1" applyFont="1"/>
    <xf numFmtId="164" fontId="25" fillId="0" borderId="0" xfId="3" applyNumberFormat="1" applyFont="1" applyBorder="1"/>
    <xf numFmtId="8" fontId="25" fillId="0" borderId="0" xfId="3" applyNumberFormat="1" applyFont="1"/>
    <xf numFmtId="8" fontId="26" fillId="0" borderId="0" xfId="3" applyNumberFormat="1" applyFont="1" applyAlignment="1">
      <alignment horizontal="right"/>
    </xf>
    <xf numFmtId="0" fontId="15" fillId="0" borderId="0" xfId="3" applyFont="1" applyAlignment="1">
      <alignment horizontal="center"/>
    </xf>
    <xf numFmtId="13" fontId="6" fillId="0" borderId="19" xfId="0" quotePrefix="1" applyNumberFormat="1" applyFont="1" applyBorder="1" applyAlignment="1">
      <alignment horizontal="center"/>
    </xf>
    <xf numFmtId="8" fontId="6" fillId="0" borderId="9" xfId="0" quotePrefix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3" fontId="11" fillId="0" borderId="20" xfId="0" applyNumberFormat="1" applyFont="1" applyBorder="1" applyAlignment="1">
      <alignment horizontal="center"/>
    </xf>
    <xf numFmtId="13" fontId="11" fillId="0" borderId="21" xfId="0" applyNumberFormat="1" applyFont="1" applyBorder="1" applyAlignment="1">
      <alignment horizontal="center"/>
    </xf>
    <xf numFmtId="13" fontId="11" fillId="0" borderId="22" xfId="0" applyNumberFormat="1" applyFont="1" applyBorder="1" applyAlignment="1">
      <alignment horizontal="center"/>
    </xf>
    <xf numFmtId="8" fontId="11" fillId="0" borderId="20" xfId="0" applyNumberFormat="1" applyFont="1" applyBorder="1" applyAlignment="1">
      <alignment horizontal="center"/>
    </xf>
    <xf numFmtId="8" fontId="11" fillId="0" borderId="21" xfId="0" quotePrefix="1" applyNumberFormat="1" applyFont="1" applyBorder="1" applyAlignment="1">
      <alignment horizontal="center"/>
    </xf>
    <xf numFmtId="8" fontId="11" fillId="0" borderId="22" xfId="0" quotePrefix="1" applyNumberFormat="1" applyFont="1" applyBorder="1" applyAlignment="1">
      <alignment horizontal="center"/>
    </xf>
  </cellXfs>
  <cellStyles count="8">
    <cellStyle name="Currency 2" xfId="4"/>
    <cellStyle name="Followed Hyperlink" xfId="2" builtinId="9" hidden="1"/>
    <cellStyle name="Followed Hyperlink" xfId="7" builtinId="9" hidden="1"/>
    <cellStyle name="Hyperlink" xfId="1" builtinId="8" hidden="1"/>
    <cellStyle name="Hyperlink" xfId="6" builtinId="8" hidden="1"/>
    <cellStyle name="Normal" xfId="0" builtinId="0"/>
    <cellStyle name="Normal 2" xfId="3"/>
    <cellStyle name="Percent 2" xfId="5"/>
  </cellStyles>
  <dxfs count="0"/>
  <tableStyles count="0" defaultTableStyle="TableStyleMedium9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106</xdr:row>
      <xdr:rowOff>238125</xdr:rowOff>
    </xdr:from>
    <xdr:to>
      <xdr:col>5</xdr:col>
      <xdr:colOff>742950</xdr:colOff>
      <xdr:row>107</xdr:row>
      <xdr:rowOff>171450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5400675" y="267747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52</xdr:row>
      <xdr:rowOff>0</xdr:rowOff>
    </xdr:from>
    <xdr:to>
      <xdr:col>5</xdr:col>
      <xdr:colOff>742950</xdr:colOff>
      <xdr:row>53</xdr:row>
      <xdr:rowOff>38100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5400675" y="267747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2"/>
  <sheetViews>
    <sheetView tabSelected="1" zoomScale="75" zoomScaleNormal="75" zoomScalePageLayoutView="75" workbookViewId="0">
      <pane ySplit="4" topLeftCell="A115" activePane="bottomLeft" state="frozen"/>
      <selection pane="bottomLeft" activeCell="C150" sqref="C150"/>
    </sheetView>
  </sheetViews>
  <sheetFormatPr defaultColWidth="11.42578125" defaultRowHeight="15.75" x14ac:dyDescent="0.25"/>
  <cols>
    <col min="1" max="1" width="3.42578125" style="115" customWidth="1"/>
    <col min="2" max="2" width="5.85546875" style="115" customWidth="1"/>
    <col min="3" max="3" width="11.42578125" style="115" customWidth="1"/>
    <col min="4" max="4" width="25.42578125" style="115" customWidth="1"/>
    <col min="5" max="5" width="5.42578125" style="126" customWidth="1"/>
    <col min="6" max="7" width="16.85546875" style="118" customWidth="1"/>
    <col min="8" max="8" width="18.140625" style="118" customWidth="1"/>
    <col min="9" max="9" width="21.42578125" style="110" customWidth="1"/>
    <col min="10" max="10" width="32.42578125" style="115" customWidth="1"/>
    <col min="11" max="11" width="0" style="115" hidden="1" customWidth="1"/>
    <col min="12" max="256" width="11.42578125" style="115"/>
    <col min="257" max="257" width="3.42578125" style="115" customWidth="1"/>
    <col min="258" max="258" width="5.85546875" style="115" customWidth="1"/>
    <col min="259" max="259" width="11.42578125" style="115" customWidth="1"/>
    <col min="260" max="260" width="43" style="115" customWidth="1"/>
    <col min="261" max="261" width="5.42578125" style="115" customWidth="1"/>
    <col min="262" max="265" width="17.7109375" style="115" customWidth="1"/>
    <col min="266" max="266" width="39.85546875" style="115" customWidth="1"/>
    <col min="267" max="267" width="0" style="115" hidden="1" customWidth="1"/>
    <col min="268" max="512" width="11.42578125" style="115"/>
    <col min="513" max="513" width="3.42578125" style="115" customWidth="1"/>
    <col min="514" max="514" width="5.85546875" style="115" customWidth="1"/>
    <col min="515" max="515" width="11.42578125" style="115" customWidth="1"/>
    <col min="516" max="516" width="43" style="115" customWidth="1"/>
    <col min="517" max="517" width="5.42578125" style="115" customWidth="1"/>
    <col min="518" max="521" width="17.7109375" style="115" customWidth="1"/>
    <col min="522" max="522" width="39.85546875" style="115" customWidth="1"/>
    <col min="523" max="523" width="0" style="115" hidden="1" customWidth="1"/>
    <col min="524" max="768" width="11.42578125" style="115"/>
    <col min="769" max="769" width="3.42578125" style="115" customWidth="1"/>
    <col min="770" max="770" width="5.85546875" style="115" customWidth="1"/>
    <col min="771" max="771" width="11.42578125" style="115" customWidth="1"/>
    <col min="772" max="772" width="43" style="115" customWidth="1"/>
    <col min="773" max="773" width="5.42578125" style="115" customWidth="1"/>
    <col min="774" max="777" width="17.7109375" style="115" customWidth="1"/>
    <col min="778" max="778" width="39.85546875" style="115" customWidth="1"/>
    <col min="779" max="779" width="0" style="115" hidden="1" customWidth="1"/>
    <col min="780" max="1024" width="11.42578125" style="115"/>
    <col min="1025" max="1025" width="3.42578125" style="115" customWidth="1"/>
    <col min="1026" max="1026" width="5.85546875" style="115" customWidth="1"/>
    <col min="1027" max="1027" width="11.42578125" style="115" customWidth="1"/>
    <col min="1028" max="1028" width="43" style="115" customWidth="1"/>
    <col min="1029" max="1029" width="5.42578125" style="115" customWidth="1"/>
    <col min="1030" max="1033" width="17.7109375" style="115" customWidth="1"/>
    <col min="1034" max="1034" width="39.85546875" style="115" customWidth="1"/>
    <col min="1035" max="1035" width="0" style="115" hidden="1" customWidth="1"/>
    <col min="1036" max="1280" width="11.42578125" style="115"/>
    <col min="1281" max="1281" width="3.42578125" style="115" customWidth="1"/>
    <col min="1282" max="1282" width="5.85546875" style="115" customWidth="1"/>
    <col min="1283" max="1283" width="11.42578125" style="115" customWidth="1"/>
    <col min="1284" max="1284" width="43" style="115" customWidth="1"/>
    <col min="1285" max="1285" width="5.42578125" style="115" customWidth="1"/>
    <col min="1286" max="1289" width="17.7109375" style="115" customWidth="1"/>
    <col min="1290" max="1290" width="39.85546875" style="115" customWidth="1"/>
    <col min="1291" max="1291" width="0" style="115" hidden="1" customWidth="1"/>
    <col min="1292" max="1536" width="11.42578125" style="115"/>
    <col min="1537" max="1537" width="3.42578125" style="115" customWidth="1"/>
    <col min="1538" max="1538" width="5.85546875" style="115" customWidth="1"/>
    <col min="1539" max="1539" width="11.42578125" style="115" customWidth="1"/>
    <col min="1540" max="1540" width="43" style="115" customWidth="1"/>
    <col min="1541" max="1541" width="5.42578125" style="115" customWidth="1"/>
    <col min="1542" max="1545" width="17.7109375" style="115" customWidth="1"/>
    <col min="1546" max="1546" width="39.85546875" style="115" customWidth="1"/>
    <col min="1547" max="1547" width="0" style="115" hidden="1" customWidth="1"/>
    <col min="1548" max="1792" width="11.42578125" style="115"/>
    <col min="1793" max="1793" width="3.42578125" style="115" customWidth="1"/>
    <col min="1794" max="1794" width="5.85546875" style="115" customWidth="1"/>
    <col min="1795" max="1795" width="11.42578125" style="115" customWidth="1"/>
    <col min="1796" max="1796" width="43" style="115" customWidth="1"/>
    <col min="1797" max="1797" width="5.42578125" style="115" customWidth="1"/>
    <col min="1798" max="1801" width="17.7109375" style="115" customWidth="1"/>
    <col min="1802" max="1802" width="39.85546875" style="115" customWidth="1"/>
    <col min="1803" max="1803" width="0" style="115" hidden="1" customWidth="1"/>
    <col min="1804" max="2048" width="11.42578125" style="115"/>
    <col min="2049" max="2049" width="3.42578125" style="115" customWidth="1"/>
    <col min="2050" max="2050" width="5.85546875" style="115" customWidth="1"/>
    <col min="2051" max="2051" width="11.42578125" style="115" customWidth="1"/>
    <col min="2052" max="2052" width="43" style="115" customWidth="1"/>
    <col min="2053" max="2053" width="5.42578125" style="115" customWidth="1"/>
    <col min="2054" max="2057" width="17.7109375" style="115" customWidth="1"/>
    <col min="2058" max="2058" width="39.85546875" style="115" customWidth="1"/>
    <col min="2059" max="2059" width="0" style="115" hidden="1" customWidth="1"/>
    <col min="2060" max="2304" width="11.42578125" style="115"/>
    <col min="2305" max="2305" width="3.42578125" style="115" customWidth="1"/>
    <col min="2306" max="2306" width="5.85546875" style="115" customWidth="1"/>
    <col min="2307" max="2307" width="11.42578125" style="115" customWidth="1"/>
    <col min="2308" max="2308" width="43" style="115" customWidth="1"/>
    <col min="2309" max="2309" width="5.42578125" style="115" customWidth="1"/>
    <col min="2310" max="2313" width="17.7109375" style="115" customWidth="1"/>
    <col min="2314" max="2314" width="39.85546875" style="115" customWidth="1"/>
    <col min="2315" max="2315" width="0" style="115" hidden="1" customWidth="1"/>
    <col min="2316" max="2560" width="11.42578125" style="115"/>
    <col min="2561" max="2561" width="3.42578125" style="115" customWidth="1"/>
    <col min="2562" max="2562" width="5.85546875" style="115" customWidth="1"/>
    <col min="2563" max="2563" width="11.42578125" style="115" customWidth="1"/>
    <col min="2564" max="2564" width="43" style="115" customWidth="1"/>
    <col min="2565" max="2565" width="5.42578125" style="115" customWidth="1"/>
    <col min="2566" max="2569" width="17.7109375" style="115" customWidth="1"/>
    <col min="2570" max="2570" width="39.85546875" style="115" customWidth="1"/>
    <col min="2571" max="2571" width="0" style="115" hidden="1" customWidth="1"/>
    <col min="2572" max="2816" width="11.42578125" style="115"/>
    <col min="2817" max="2817" width="3.42578125" style="115" customWidth="1"/>
    <col min="2818" max="2818" width="5.85546875" style="115" customWidth="1"/>
    <col min="2819" max="2819" width="11.42578125" style="115" customWidth="1"/>
    <col min="2820" max="2820" width="43" style="115" customWidth="1"/>
    <col min="2821" max="2821" width="5.42578125" style="115" customWidth="1"/>
    <col min="2822" max="2825" width="17.7109375" style="115" customWidth="1"/>
    <col min="2826" max="2826" width="39.85546875" style="115" customWidth="1"/>
    <col min="2827" max="2827" width="0" style="115" hidden="1" customWidth="1"/>
    <col min="2828" max="3072" width="11.42578125" style="115"/>
    <col min="3073" max="3073" width="3.42578125" style="115" customWidth="1"/>
    <col min="3074" max="3074" width="5.85546875" style="115" customWidth="1"/>
    <col min="3075" max="3075" width="11.42578125" style="115" customWidth="1"/>
    <col min="3076" max="3076" width="43" style="115" customWidth="1"/>
    <col min="3077" max="3077" width="5.42578125" style="115" customWidth="1"/>
    <col min="3078" max="3081" width="17.7109375" style="115" customWidth="1"/>
    <col min="3082" max="3082" width="39.85546875" style="115" customWidth="1"/>
    <col min="3083" max="3083" width="0" style="115" hidden="1" customWidth="1"/>
    <col min="3084" max="3328" width="11.42578125" style="115"/>
    <col min="3329" max="3329" width="3.42578125" style="115" customWidth="1"/>
    <col min="3330" max="3330" width="5.85546875" style="115" customWidth="1"/>
    <col min="3331" max="3331" width="11.42578125" style="115" customWidth="1"/>
    <col min="3332" max="3332" width="43" style="115" customWidth="1"/>
    <col min="3333" max="3333" width="5.42578125" style="115" customWidth="1"/>
    <col min="3334" max="3337" width="17.7109375" style="115" customWidth="1"/>
    <col min="3338" max="3338" width="39.85546875" style="115" customWidth="1"/>
    <col min="3339" max="3339" width="0" style="115" hidden="1" customWidth="1"/>
    <col min="3340" max="3584" width="11.42578125" style="115"/>
    <col min="3585" max="3585" width="3.42578125" style="115" customWidth="1"/>
    <col min="3586" max="3586" width="5.85546875" style="115" customWidth="1"/>
    <col min="3587" max="3587" width="11.42578125" style="115" customWidth="1"/>
    <col min="3588" max="3588" width="43" style="115" customWidth="1"/>
    <col min="3589" max="3589" width="5.42578125" style="115" customWidth="1"/>
    <col min="3590" max="3593" width="17.7109375" style="115" customWidth="1"/>
    <col min="3594" max="3594" width="39.85546875" style="115" customWidth="1"/>
    <col min="3595" max="3595" width="0" style="115" hidden="1" customWidth="1"/>
    <col min="3596" max="3840" width="11.42578125" style="115"/>
    <col min="3841" max="3841" width="3.42578125" style="115" customWidth="1"/>
    <col min="3842" max="3842" width="5.85546875" style="115" customWidth="1"/>
    <col min="3843" max="3843" width="11.42578125" style="115" customWidth="1"/>
    <col min="3844" max="3844" width="43" style="115" customWidth="1"/>
    <col min="3845" max="3845" width="5.42578125" style="115" customWidth="1"/>
    <col min="3846" max="3849" width="17.7109375" style="115" customWidth="1"/>
    <col min="3850" max="3850" width="39.85546875" style="115" customWidth="1"/>
    <col min="3851" max="3851" width="0" style="115" hidden="1" customWidth="1"/>
    <col min="3852" max="4096" width="11.42578125" style="115"/>
    <col min="4097" max="4097" width="3.42578125" style="115" customWidth="1"/>
    <col min="4098" max="4098" width="5.85546875" style="115" customWidth="1"/>
    <col min="4099" max="4099" width="11.42578125" style="115" customWidth="1"/>
    <col min="4100" max="4100" width="43" style="115" customWidth="1"/>
    <col min="4101" max="4101" width="5.42578125" style="115" customWidth="1"/>
    <col min="4102" max="4105" width="17.7109375" style="115" customWidth="1"/>
    <col min="4106" max="4106" width="39.85546875" style="115" customWidth="1"/>
    <col min="4107" max="4107" width="0" style="115" hidden="1" customWidth="1"/>
    <col min="4108" max="4352" width="11.42578125" style="115"/>
    <col min="4353" max="4353" width="3.42578125" style="115" customWidth="1"/>
    <col min="4354" max="4354" width="5.85546875" style="115" customWidth="1"/>
    <col min="4355" max="4355" width="11.42578125" style="115" customWidth="1"/>
    <col min="4356" max="4356" width="43" style="115" customWidth="1"/>
    <col min="4357" max="4357" width="5.42578125" style="115" customWidth="1"/>
    <col min="4358" max="4361" width="17.7109375" style="115" customWidth="1"/>
    <col min="4362" max="4362" width="39.85546875" style="115" customWidth="1"/>
    <col min="4363" max="4363" width="0" style="115" hidden="1" customWidth="1"/>
    <col min="4364" max="4608" width="11.42578125" style="115"/>
    <col min="4609" max="4609" width="3.42578125" style="115" customWidth="1"/>
    <col min="4610" max="4610" width="5.85546875" style="115" customWidth="1"/>
    <col min="4611" max="4611" width="11.42578125" style="115" customWidth="1"/>
    <col min="4612" max="4612" width="43" style="115" customWidth="1"/>
    <col min="4613" max="4613" width="5.42578125" style="115" customWidth="1"/>
    <col min="4614" max="4617" width="17.7109375" style="115" customWidth="1"/>
    <col min="4618" max="4618" width="39.85546875" style="115" customWidth="1"/>
    <col min="4619" max="4619" width="0" style="115" hidden="1" customWidth="1"/>
    <col min="4620" max="4864" width="11.42578125" style="115"/>
    <col min="4865" max="4865" width="3.42578125" style="115" customWidth="1"/>
    <col min="4866" max="4866" width="5.85546875" style="115" customWidth="1"/>
    <col min="4867" max="4867" width="11.42578125" style="115" customWidth="1"/>
    <col min="4868" max="4868" width="43" style="115" customWidth="1"/>
    <col min="4869" max="4869" width="5.42578125" style="115" customWidth="1"/>
    <col min="4870" max="4873" width="17.7109375" style="115" customWidth="1"/>
    <col min="4874" max="4874" width="39.85546875" style="115" customWidth="1"/>
    <col min="4875" max="4875" width="0" style="115" hidden="1" customWidth="1"/>
    <col min="4876" max="5120" width="11.42578125" style="115"/>
    <col min="5121" max="5121" width="3.42578125" style="115" customWidth="1"/>
    <col min="5122" max="5122" width="5.85546875" style="115" customWidth="1"/>
    <col min="5123" max="5123" width="11.42578125" style="115" customWidth="1"/>
    <col min="5124" max="5124" width="43" style="115" customWidth="1"/>
    <col min="5125" max="5125" width="5.42578125" style="115" customWidth="1"/>
    <col min="5126" max="5129" width="17.7109375" style="115" customWidth="1"/>
    <col min="5130" max="5130" width="39.85546875" style="115" customWidth="1"/>
    <col min="5131" max="5131" width="0" style="115" hidden="1" customWidth="1"/>
    <col min="5132" max="5376" width="11.42578125" style="115"/>
    <col min="5377" max="5377" width="3.42578125" style="115" customWidth="1"/>
    <col min="5378" max="5378" width="5.85546875" style="115" customWidth="1"/>
    <col min="5379" max="5379" width="11.42578125" style="115" customWidth="1"/>
    <col min="5380" max="5380" width="43" style="115" customWidth="1"/>
    <col min="5381" max="5381" width="5.42578125" style="115" customWidth="1"/>
    <col min="5382" max="5385" width="17.7109375" style="115" customWidth="1"/>
    <col min="5386" max="5386" width="39.85546875" style="115" customWidth="1"/>
    <col min="5387" max="5387" width="0" style="115" hidden="1" customWidth="1"/>
    <col min="5388" max="5632" width="11.42578125" style="115"/>
    <col min="5633" max="5633" width="3.42578125" style="115" customWidth="1"/>
    <col min="5634" max="5634" width="5.85546875" style="115" customWidth="1"/>
    <col min="5635" max="5635" width="11.42578125" style="115" customWidth="1"/>
    <col min="5636" max="5636" width="43" style="115" customWidth="1"/>
    <col min="5637" max="5637" width="5.42578125" style="115" customWidth="1"/>
    <col min="5638" max="5641" width="17.7109375" style="115" customWidth="1"/>
    <col min="5642" max="5642" width="39.85546875" style="115" customWidth="1"/>
    <col min="5643" max="5643" width="0" style="115" hidden="1" customWidth="1"/>
    <col min="5644" max="5888" width="11.42578125" style="115"/>
    <col min="5889" max="5889" width="3.42578125" style="115" customWidth="1"/>
    <col min="5890" max="5890" width="5.85546875" style="115" customWidth="1"/>
    <col min="5891" max="5891" width="11.42578125" style="115" customWidth="1"/>
    <col min="5892" max="5892" width="43" style="115" customWidth="1"/>
    <col min="5893" max="5893" width="5.42578125" style="115" customWidth="1"/>
    <col min="5894" max="5897" width="17.7109375" style="115" customWidth="1"/>
    <col min="5898" max="5898" width="39.85546875" style="115" customWidth="1"/>
    <col min="5899" max="5899" width="0" style="115" hidden="1" customWidth="1"/>
    <col min="5900" max="6144" width="11.42578125" style="115"/>
    <col min="6145" max="6145" width="3.42578125" style="115" customWidth="1"/>
    <col min="6146" max="6146" width="5.85546875" style="115" customWidth="1"/>
    <col min="6147" max="6147" width="11.42578125" style="115" customWidth="1"/>
    <col min="6148" max="6148" width="43" style="115" customWidth="1"/>
    <col min="6149" max="6149" width="5.42578125" style="115" customWidth="1"/>
    <col min="6150" max="6153" width="17.7109375" style="115" customWidth="1"/>
    <col min="6154" max="6154" width="39.85546875" style="115" customWidth="1"/>
    <col min="6155" max="6155" width="0" style="115" hidden="1" customWidth="1"/>
    <col min="6156" max="6400" width="11.42578125" style="115"/>
    <col min="6401" max="6401" width="3.42578125" style="115" customWidth="1"/>
    <col min="6402" max="6402" width="5.85546875" style="115" customWidth="1"/>
    <col min="6403" max="6403" width="11.42578125" style="115" customWidth="1"/>
    <col min="6404" max="6404" width="43" style="115" customWidth="1"/>
    <col min="6405" max="6405" width="5.42578125" style="115" customWidth="1"/>
    <col min="6406" max="6409" width="17.7109375" style="115" customWidth="1"/>
    <col min="6410" max="6410" width="39.85546875" style="115" customWidth="1"/>
    <col min="6411" max="6411" width="0" style="115" hidden="1" customWidth="1"/>
    <col min="6412" max="6656" width="11.42578125" style="115"/>
    <col min="6657" max="6657" width="3.42578125" style="115" customWidth="1"/>
    <col min="6658" max="6658" width="5.85546875" style="115" customWidth="1"/>
    <col min="6659" max="6659" width="11.42578125" style="115" customWidth="1"/>
    <col min="6660" max="6660" width="43" style="115" customWidth="1"/>
    <col min="6661" max="6661" width="5.42578125" style="115" customWidth="1"/>
    <col min="6662" max="6665" width="17.7109375" style="115" customWidth="1"/>
    <col min="6666" max="6666" width="39.85546875" style="115" customWidth="1"/>
    <col min="6667" max="6667" width="0" style="115" hidden="1" customWidth="1"/>
    <col min="6668" max="6912" width="11.42578125" style="115"/>
    <col min="6913" max="6913" width="3.42578125" style="115" customWidth="1"/>
    <col min="6914" max="6914" width="5.85546875" style="115" customWidth="1"/>
    <col min="6915" max="6915" width="11.42578125" style="115" customWidth="1"/>
    <col min="6916" max="6916" width="43" style="115" customWidth="1"/>
    <col min="6917" max="6917" width="5.42578125" style="115" customWidth="1"/>
    <col min="6918" max="6921" width="17.7109375" style="115" customWidth="1"/>
    <col min="6922" max="6922" width="39.85546875" style="115" customWidth="1"/>
    <col min="6923" max="6923" width="0" style="115" hidden="1" customWidth="1"/>
    <col min="6924" max="7168" width="11.42578125" style="115"/>
    <col min="7169" max="7169" width="3.42578125" style="115" customWidth="1"/>
    <col min="7170" max="7170" width="5.85546875" style="115" customWidth="1"/>
    <col min="7171" max="7171" width="11.42578125" style="115" customWidth="1"/>
    <col min="7172" max="7172" width="43" style="115" customWidth="1"/>
    <col min="7173" max="7173" width="5.42578125" style="115" customWidth="1"/>
    <col min="7174" max="7177" width="17.7109375" style="115" customWidth="1"/>
    <col min="7178" max="7178" width="39.85546875" style="115" customWidth="1"/>
    <col min="7179" max="7179" width="0" style="115" hidden="1" customWidth="1"/>
    <col min="7180" max="7424" width="11.42578125" style="115"/>
    <col min="7425" max="7425" width="3.42578125" style="115" customWidth="1"/>
    <col min="7426" max="7426" width="5.85546875" style="115" customWidth="1"/>
    <col min="7427" max="7427" width="11.42578125" style="115" customWidth="1"/>
    <col min="7428" max="7428" width="43" style="115" customWidth="1"/>
    <col min="7429" max="7429" width="5.42578125" style="115" customWidth="1"/>
    <col min="7430" max="7433" width="17.7109375" style="115" customWidth="1"/>
    <col min="7434" max="7434" width="39.85546875" style="115" customWidth="1"/>
    <col min="7435" max="7435" width="0" style="115" hidden="1" customWidth="1"/>
    <col min="7436" max="7680" width="11.42578125" style="115"/>
    <col min="7681" max="7681" width="3.42578125" style="115" customWidth="1"/>
    <col min="7682" max="7682" width="5.85546875" style="115" customWidth="1"/>
    <col min="7683" max="7683" width="11.42578125" style="115" customWidth="1"/>
    <col min="7684" max="7684" width="43" style="115" customWidth="1"/>
    <col min="7685" max="7685" width="5.42578125" style="115" customWidth="1"/>
    <col min="7686" max="7689" width="17.7109375" style="115" customWidth="1"/>
    <col min="7690" max="7690" width="39.85546875" style="115" customWidth="1"/>
    <col min="7691" max="7691" width="0" style="115" hidden="1" customWidth="1"/>
    <col min="7692" max="7936" width="11.42578125" style="115"/>
    <col min="7937" max="7937" width="3.42578125" style="115" customWidth="1"/>
    <col min="7938" max="7938" width="5.85546875" style="115" customWidth="1"/>
    <col min="7939" max="7939" width="11.42578125" style="115" customWidth="1"/>
    <col min="7940" max="7940" width="43" style="115" customWidth="1"/>
    <col min="7941" max="7941" width="5.42578125" style="115" customWidth="1"/>
    <col min="7942" max="7945" width="17.7109375" style="115" customWidth="1"/>
    <col min="7946" max="7946" width="39.85546875" style="115" customWidth="1"/>
    <col min="7947" max="7947" width="0" style="115" hidden="1" customWidth="1"/>
    <col min="7948" max="8192" width="11.42578125" style="115"/>
    <col min="8193" max="8193" width="3.42578125" style="115" customWidth="1"/>
    <col min="8194" max="8194" width="5.85546875" style="115" customWidth="1"/>
    <col min="8195" max="8195" width="11.42578125" style="115" customWidth="1"/>
    <col min="8196" max="8196" width="43" style="115" customWidth="1"/>
    <col min="8197" max="8197" width="5.42578125" style="115" customWidth="1"/>
    <col min="8198" max="8201" width="17.7109375" style="115" customWidth="1"/>
    <col min="8202" max="8202" width="39.85546875" style="115" customWidth="1"/>
    <col min="8203" max="8203" width="0" style="115" hidden="1" customWidth="1"/>
    <col min="8204" max="8448" width="11.42578125" style="115"/>
    <col min="8449" max="8449" width="3.42578125" style="115" customWidth="1"/>
    <col min="8450" max="8450" width="5.85546875" style="115" customWidth="1"/>
    <col min="8451" max="8451" width="11.42578125" style="115" customWidth="1"/>
    <col min="8452" max="8452" width="43" style="115" customWidth="1"/>
    <col min="8453" max="8453" width="5.42578125" style="115" customWidth="1"/>
    <col min="8454" max="8457" width="17.7109375" style="115" customWidth="1"/>
    <col min="8458" max="8458" width="39.85546875" style="115" customWidth="1"/>
    <col min="8459" max="8459" width="0" style="115" hidden="1" customWidth="1"/>
    <col min="8460" max="8704" width="11.42578125" style="115"/>
    <col min="8705" max="8705" width="3.42578125" style="115" customWidth="1"/>
    <col min="8706" max="8706" width="5.85546875" style="115" customWidth="1"/>
    <col min="8707" max="8707" width="11.42578125" style="115" customWidth="1"/>
    <col min="8708" max="8708" width="43" style="115" customWidth="1"/>
    <col min="8709" max="8709" width="5.42578125" style="115" customWidth="1"/>
    <col min="8710" max="8713" width="17.7109375" style="115" customWidth="1"/>
    <col min="8714" max="8714" width="39.85546875" style="115" customWidth="1"/>
    <col min="8715" max="8715" width="0" style="115" hidden="1" customWidth="1"/>
    <col min="8716" max="8960" width="11.42578125" style="115"/>
    <col min="8961" max="8961" width="3.42578125" style="115" customWidth="1"/>
    <col min="8962" max="8962" width="5.85546875" style="115" customWidth="1"/>
    <col min="8963" max="8963" width="11.42578125" style="115" customWidth="1"/>
    <col min="8964" max="8964" width="43" style="115" customWidth="1"/>
    <col min="8965" max="8965" width="5.42578125" style="115" customWidth="1"/>
    <col min="8966" max="8969" width="17.7109375" style="115" customWidth="1"/>
    <col min="8970" max="8970" width="39.85546875" style="115" customWidth="1"/>
    <col min="8971" max="8971" width="0" style="115" hidden="1" customWidth="1"/>
    <col min="8972" max="9216" width="11.42578125" style="115"/>
    <col min="9217" max="9217" width="3.42578125" style="115" customWidth="1"/>
    <col min="9218" max="9218" width="5.85546875" style="115" customWidth="1"/>
    <col min="9219" max="9219" width="11.42578125" style="115" customWidth="1"/>
    <col min="9220" max="9220" width="43" style="115" customWidth="1"/>
    <col min="9221" max="9221" width="5.42578125" style="115" customWidth="1"/>
    <col min="9222" max="9225" width="17.7109375" style="115" customWidth="1"/>
    <col min="9226" max="9226" width="39.85546875" style="115" customWidth="1"/>
    <col min="9227" max="9227" width="0" style="115" hidden="1" customWidth="1"/>
    <col min="9228" max="9472" width="11.42578125" style="115"/>
    <col min="9473" max="9473" width="3.42578125" style="115" customWidth="1"/>
    <col min="9474" max="9474" width="5.85546875" style="115" customWidth="1"/>
    <col min="9475" max="9475" width="11.42578125" style="115" customWidth="1"/>
    <col min="9476" max="9476" width="43" style="115" customWidth="1"/>
    <col min="9477" max="9477" width="5.42578125" style="115" customWidth="1"/>
    <col min="9478" max="9481" width="17.7109375" style="115" customWidth="1"/>
    <col min="9482" max="9482" width="39.85546875" style="115" customWidth="1"/>
    <col min="9483" max="9483" width="0" style="115" hidden="1" customWidth="1"/>
    <col min="9484" max="9728" width="11.42578125" style="115"/>
    <col min="9729" max="9729" width="3.42578125" style="115" customWidth="1"/>
    <col min="9730" max="9730" width="5.85546875" style="115" customWidth="1"/>
    <col min="9731" max="9731" width="11.42578125" style="115" customWidth="1"/>
    <col min="9732" max="9732" width="43" style="115" customWidth="1"/>
    <col min="9733" max="9733" width="5.42578125" style="115" customWidth="1"/>
    <col min="9734" max="9737" width="17.7109375" style="115" customWidth="1"/>
    <col min="9738" max="9738" width="39.85546875" style="115" customWidth="1"/>
    <col min="9739" max="9739" width="0" style="115" hidden="1" customWidth="1"/>
    <col min="9740" max="9984" width="11.42578125" style="115"/>
    <col min="9985" max="9985" width="3.42578125" style="115" customWidth="1"/>
    <col min="9986" max="9986" width="5.85546875" style="115" customWidth="1"/>
    <col min="9987" max="9987" width="11.42578125" style="115" customWidth="1"/>
    <col min="9988" max="9988" width="43" style="115" customWidth="1"/>
    <col min="9989" max="9989" width="5.42578125" style="115" customWidth="1"/>
    <col min="9990" max="9993" width="17.7109375" style="115" customWidth="1"/>
    <col min="9994" max="9994" width="39.85546875" style="115" customWidth="1"/>
    <col min="9995" max="9995" width="0" style="115" hidden="1" customWidth="1"/>
    <col min="9996" max="10240" width="11.42578125" style="115"/>
    <col min="10241" max="10241" width="3.42578125" style="115" customWidth="1"/>
    <col min="10242" max="10242" width="5.85546875" style="115" customWidth="1"/>
    <col min="10243" max="10243" width="11.42578125" style="115" customWidth="1"/>
    <col min="10244" max="10244" width="43" style="115" customWidth="1"/>
    <col min="10245" max="10245" width="5.42578125" style="115" customWidth="1"/>
    <col min="10246" max="10249" width="17.7109375" style="115" customWidth="1"/>
    <col min="10250" max="10250" width="39.85546875" style="115" customWidth="1"/>
    <col min="10251" max="10251" width="0" style="115" hidden="1" customWidth="1"/>
    <col min="10252" max="10496" width="11.42578125" style="115"/>
    <col min="10497" max="10497" width="3.42578125" style="115" customWidth="1"/>
    <col min="10498" max="10498" width="5.85546875" style="115" customWidth="1"/>
    <col min="10499" max="10499" width="11.42578125" style="115" customWidth="1"/>
    <col min="10500" max="10500" width="43" style="115" customWidth="1"/>
    <col min="10501" max="10501" width="5.42578125" style="115" customWidth="1"/>
    <col min="10502" max="10505" width="17.7109375" style="115" customWidth="1"/>
    <col min="10506" max="10506" width="39.85546875" style="115" customWidth="1"/>
    <col min="10507" max="10507" width="0" style="115" hidden="1" customWidth="1"/>
    <col min="10508" max="10752" width="11.42578125" style="115"/>
    <col min="10753" max="10753" width="3.42578125" style="115" customWidth="1"/>
    <col min="10754" max="10754" width="5.85546875" style="115" customWidth="1"/>
    <col min="10755" max="10755" width="11.42578125" style="115" customWidth="1"/>
    <col min="10756" max="10756" width="43" style="115" customWidth="1"/>
    <col min="10757" max="10757" width="5.42578125" style="115" customWidth="1"/>
    <col min="10758" max="10761" width="17.7109375" style="115" customWidth="1"/>
    <col min="10762" max="10762" width="39.85546875" style="115" customWidth="1"/>
    <col min="10763" max="10763" width="0" style="115" hidden="1" customWidth="1"/>
    <col min="10764" max="11008" width="11.42578125" style="115"/>
    <col min="11009" max="11009" width="3.42578125" style="115" customWidth="1"/>
    <col min="11010" max="11010" width="5.85546875" style="115" customWidth="1"/>
    <col min="11011" max="11011" width="11.42578125" style="115" customWidth="1"/>
    <col min="11012" max="11012" width="43" style="115" customWidth="1"/>
    <col min="11013" max="11013" width="5.42578125" style="115" customWidth="1"/>
    <col min="11014" max="11017" width="17.7109375" style="115" customWidth="1"/>
    <col min="11018" max="11018" width="39.85546875" style="115" customWidth="1"/>
    <col min="11019" max="11019" width="0" style="115" hidden="1" customWidth="1"/>
    <col min="11020" max="11264" width="11.42578125" style="115"/>
    <col min="11265" max="11265" width="3.42578125" style="115" customWidth="1"/>
    <col min="11266" max="11266" width="5.85546875" style="115" customWidth="1"/>
    <col min="11267" max="11267" width="11.42578125" style="115" customWidth="1"/>
    <col min="11268" max="11268" width="43" style="115" customWidth="1"/>
    <col min="11269" max="11269" width="5.42578125" style="115" customWidth="1"/>
    <col min="11270" max="11273" width="17.7109375" style="115" customWidth="1"/>
    <col min="11274" max="11274" width="39.85546875" style="115" customWidth="1"/>
    <col min="11275" max="11275" width="0" style="115" hidden="1" customWidth="1"/>
    <col min="11276" max="11520" width="11.42578125" style="115"/>
    <col min="11521" max="11521" width="3.42578125" style="115" customWidth="1"/>
    <col min="11522" max="11522" width="5.85546875" style="115" customWidth="1"/>
    <col min="11523" max="11523" width="11.42578125" style="115" customWidth="1"/>
    <col min="11524" max="11524" width="43" style="115" customWidth="1"/>
    <col min="11525" max="11525" width="5.42578125" style="115" customWidth="1"/>
    <col min="11526" max="11529" width="17.7109375" style="115" customWidth="1"/>
    <col min="11530" max="11530" width="39.85546875" style="115" customWidth="1"/>
    <col min="11531" max="11531" width="0" style="115" hidden="1" customWidth="1"/>
    <col min="11532" max="11776" width="11.42578125" style="115"/>
    <col min="11777" max="11777" width="3.42578125" style="115" customWidth="1"/>
    <col min="11778" max="11778" width="5.85546875" style="115" customWidth="1"/>
    <col min="11779" max="11779" width="11.42578125" style="115" customWidth="1"/>
    <col min="11780" max="11780" width="43" style="115" customWidth="1"/>
    <col min="11781" max="11781" width="5.42578125" style="115" customWidth="1"/>
    <col min="11782" max="11785" width="17.7109375" style="115" customWidth="1"/>
    <col min="11786" max="11786" width="39.85546875" style="115" customWidth="1"/>
    <col min="11787" max="11787" width="0" style="115" hidden="1" customWidth="1"/>
    <col min="11788" max="12032" width="11.42578125" style="115"/>
    <col min="12033" max="12033" width="3.42578125" style="115" customWidth="1"/>
    <col min="12034" max="12034" width="5.85546875" style="115" customWidth="1"/>
    <col min="12035" max="12035" width="11.42578125" style="115" customWidth="1"/>
    <col min="12036" max="12036" width="43" style="115" customWidth="1"/>
    <col min="12037" max="12037" width="5.42578125" style="115" customWidth="1"/>
    <col min="12038" max="12041" width="17.7109375" style="115" customWidth="1"/>
    <col min="12042" max="12042" width="39.85546875" style="115" customWidth="1"/>
    <col min="12043" max="12043" width="0" style="115" hidden="1" customWidth="1"/>
    <col min="12044" max="12288" width="11.42578125" style="115"/>
    <col min="12289" max="12289" width="3.42578125" style="115" customWidth="1"/>
    <col min="12290" max="12290" width="5.85546875" style="115" customWidth="1"/>
    <col min="12291" max="12291" width="11.42578125" style="115" customWidth="1"/>
    <col min="12292" max="12292" width="43" style="115" customWidth="1"/>
    <col min="12293" max="12293" width="5.42578125" style="115" customWidth="1"/>
    <col min="12294" max="12297" width="17.7109375" style="115" customWidth="1"/>
    <col min="12298" max="12298" width="39.85546875" style="115" customWidth="1"/>
    <col min="12299" max="12299" width="0" style="115" hidden="1" customWidth="1"/>
    <col min="12300" max="12544" width="11.42578125" style="115"/>
    <col min="12545" max="12545" width="3.42578125" style="115" customWidth="1"/>
    <col min="12546" max="12546" width="5.85546875" style="115" customWidth="1"/>
    <col min="12547" max="12547" width="11.42578125" style="115" customWidth="1"/>
    <col min="12548" max="12548" width="43" style="115" customWidth="1"/>
    <col min="12549" max="12549" width="5.42578125" style="115" customWidth="1"/>
    <col min="12550" max="12553" width="17.7109375" style="115" customWidth="1"/>
    <col min="12554" max="12554" width="39.85546875" style="115" customWidth="1"/>
    <col min="12555" max="12555" width="0" style="115" hidden="1" customWidth="1"/>
    <col min="12556" max="12800" width="11.42578125" style="115"/>
    <col min="12801" max="12801" width="3.42578125" style="115" customWidth="1"/>
    <col min="12802" max="12802" width="5.85546875" style="115" customWidth="1"/>
    <col min="12803" max="12803" width="11.42578125" style="115" customWidth="1"/>
    <col min="12804" max="12804" width="43" style="115" customWidth="1"/>
    <col min="12805" max="12805" width="5.42578125" style="115" customWidth="1"/>
    <col min="12806" max="12809" width="17.7109375" style="115" customWidth="1"/>
    <col min="12810" max="12810" width="39.85546875" style="115" customWidth="1"/>
    <col min="12811" max="12811" width="0" style="115" hidden="1" customWidth="1"/>
    <col min="12812" max="13056" width="11.42578125" style="115"/>
    <col min="13057" max="13057" width="3.42578125" style="115" customWidth="1"/>
    <col min="13058" max="13058" width="5.85546875" style="115" customWidth="1"/>
    <col min="13059" max="13059" width="11.42578125" style="115" customWidth="1"/>
    <col min="13060" max="13060" width="43" style="115" customWidth="1"/>
    <col min="13061" max="13061" width="5.42578125" style="115" customWidth="1"/>
    <col min="13062" max="13065" width="17.7109375" style="115" customWidth="1"/>
    <col min="13066" max="13066" width="39.85546875" style="115" customWidth="1"/>
    <col min="13067" max="13067" width="0" style="115" hidden="1" customWidth="1"/>
    <col min="13068" max="13312" width="11.42578125" style="115"/>
    <col min="13313" max="13313" width="3.42578125" style="115" customWidth="1"/>
    <col min="13314" max="13314" width="5.85546875" style="115" customWidth="1"/>
    <col min="13315" max="13315" width="11.42578125" style="115" customWidth="1"/>
    <col min="13316" max="13316" width="43" style="115" customWidth="1"/>
    <col min="13317" max="13317" width="5.42578125" style="115" customWidth="1"/>
    <col min="13318" max="13321" width="17.7109375" style="115" customWidth="1"/>
    <col min="13322" max="13322" width="39.85546875" style="115" customWidth="1"/>
    <col min="13323" max="13323" width="0" style="115" hidden="1" customWidth="1"/>
    <col min="13324" max="13568" width="11.42578125" style="115"/>
    <col min="13569" max="13569" width="3.42578125" style="115" customWidth="1"/>
    <col min="13570" max="13570" width="5.85546875" style="115" customWidth="1"/>
    <col min="13571" max="13571" width="11.42578125" style="115" customWidth="1"/>
    <col min="13572" max="13572" width="43" style="115" customWidth="1"/>
    <col min="13573" max="13573" width="5.42578125" style="115" customWidth="1"/>
    <col min="13574" max="13577" width="17.7109375" style="115" customWidth="1"/>
    <col min="13578" max="13578" width="39.85546875" style="115" customWidth="1"/>
    <col min="13579" max="13579" width="0" style="115" hidden="1" customWidth="1"/>
    <col min="13580" max="13824" width="11.42578125" style="115"/>
    <col min="13825" max="13825" width="3.42578125" style="115" customWidth="1"/>
    <col min="13826" max="13826" width="5.85546875" style="115" customWidth="1"/>
    <col min="13827" max="13827" width="11.42578125" style="115" customWidth="1"/>
    <col min="13828" max="13828" width="43" style="115" customWidth="1"/>
    <col min="13829" max="13829" width="5.42578125" style="115" customWidth="1"/>
    <col min="13830" max="13833" width="17.7109375" style="115" customWidth="1"/>
    <col min="13834" max="13834" width="39.85546875" style="115" customWidth="1"/>
    <col min="13835" max="13835" width="0" style="115" hidden="1" customWidth="1"/>
    <col min="13836" max="14080" width="11.42578125" style="115"/>
    <col min="14081" max="14081" width="3.42578125" style="115" customWidth="1"/>
    <col min="14082" max="14082" width="5.85546875" style="115" customWidth="1"/>
    <col min="14083" max="14083" width="11.42578125" style="115" customWidth="1"/>
    <col min="14084" max="14084" width="43" style="115" customWidth="1"/>
    <col min="14085" max="14085" width="5.42578125" style="115" customWidth="1"/>
    <col min="14086" max="14089" width="17.7109375" style="115" customWidth="1"/>
    <col min="14090" max="14090" width="39.85546875" style="115" customWidth="1"/>
    <col min="14091" max="14091" width="0" style="115" hidden="1" customWidth="1"/>
    <col min="14092" max="14336" width="11.42578125" style="115"/>
    <col min="14337" max="14337" width="3.42578125" style="115" customWidth="1"/>
    <col min="14338" max="14338" width="5.85546875" style="115" customWidth="1"/>
    <col min="14339" max="14339" width="11.42578125" style="115" customWidth="1"/>
    <col min="14340" max="14340" width="43" style="115" customWidth="1"/>
    <col min="14341" max="14341" width="5.42578125" style="115" customWidth="1"/>
    <col min="14342" max="14345" width="17.7109375" style="115" customWidth="1"/>
    <col min="14346" max="14346" width="39.85546875" style="115" customWidth="1"/>
    <col min="14347" max="14347" width="0" style="115" hidden="1" customWidth="1"/>
    <col min="14348" max="14592" width="11.42578125" style="115"/>
    <col min="14593" max="14593" width="3.42578125" style="115" customWidth="1"/>
    <col min="14594" max="14594" width="5.85546875" style="115" customWidth="1"/>
    <col min="14595" max="14595" width="11.42578125" style="115" customWidth="1"/>
    <col min="14596" max="14596" width="43" style="115" customWidth="1"/>
    <col min="14597" max="14597" width="5.42578125" style="115" customWidth="1"/>
    <col min="14598" max="14601" width="17.7109375" style="115" customWidth="1"/>
    <col min="14602" max="14602" width="39.85546875" style="115" customWidth="1"/>
    <col min="14603" max="14603" width="0" style="115" hidden="1" customWidth="1"/>
    <col min="14604" max="14848" width="11.42578125" style="115"/>
    <col min="14849" max="14849" width="3.42578125" style="115" customWidth="1"/>
    <col min="14850" max="14850" width="5.85546875" style="115" customWidth="1"/>
    <col min="14851" max="14851" width="11.42578125" style="115" customWidth="1"/>
    <col min="14852" max="14852" width="43" style="115" customWidth="1"/>
    <col min="14853" max="14853" width="5.42578125" style="115" customWidth="1"/>
    <col min="14854" max="14857" width="17.7109375" style="115" customWidth="1"/>
    <col min="14858" max="14858" width="39.85546875" style="115" customWidth="1"/>
    <col min="14859" max="14859" width="0" style="115" hidden="1" customWidth="1"/>
    <col min="14860" max="15104" width="11.42578125" style="115"/>
    <col min="15105" max="15105" width="3.42578125" style="115" customWidth="1"/>
    <col min="15106" max="15106" width="5.85546875" style="115" customWidth="1"/>
    <col min="15107" max="15107" width="11.42578125" style="115" customWidth="1"/>
    <col min="15108" max="15108" width="43" style="115" customWidth="1"/>
    <col min="15109" max="15109" width="5.42578125" style="115" customWidth="1"/>
    <col min="15110" max="15113" width="17.7109375" style="115" customWidth="1"/>
    <col min="15114" max="15114" width="39.85546875" style="115" customWidth="1"/>
    <col min="15115" max="15115" width="0" style="115" hidden="1" customWidth="1"/>
    <col min="15116" max="15360" width="11.42578125" style="115"/>
    <col min="15361" max="15361" width="3.42578125" style="115" customWidth="1"/>
    <col min="15362" max="15362" width="5.85546875" style="115" customWidth="1"/>
    <col min="15363" max="15363" width="11.42578125" style="115" customWidth="1"/>
    <col min="15364" max="15364" width="43" style="115" customWidth="1"/>
    <col min="15365" max="15365" width="5.42578125" style="115" customWidth="1"/>
    <col min="15366" max="15369" width="17.7109375" style="115" customWidth="1"/>
    <col min="15370" max="15370" width="39.85546875" style="115" customWidth="1"/>
    <col min="15371" max="15371" width="0" style="115" hidden="1" customWidth="1"/>
    <col min="15372" max="15616" width="11.42578125" style="115"/>
    <col min="15617" max="15617" width="3.42578125" style="115" customWidth="1"/>
    <col min="15618" max="15618" width="5.85546875" style="115" customWidth="1"/>
    <col min="15619" max="15619" width="11.42578125" style="115" customWidth="1"/>
    <col min="15620" max="15620" width="43" style="115" customWidth="1"/>
    <col min="15621" max="15621" width="5.42578125" style="115" customWidth="1"/>
    <col min="15622" max="15625" width="17.7109375" style="115" customWidth="1"/>
    <col min="15626" max="15626" width="39.85546875" style="115" customWidth="1"/>
    <col min="15627" max="15627" width="0" style="115" hidden="1" customWidth="1"/>
    <col min="15628" max="15872" width="11.42578125" style="115"/>
    <col min="15873" max="15873" width="3.42578125" style="115" customWidth="1"/>
    <col min="15874" max="15874" width="5.85546875" style="115" customWidth="1"/>
    <col min="15875" max="15875" width="11.42578125" style="115" customWidth="1"/>
    <col min="15876" max="15876" width="43" style="115" customWidth="1"/>
    <col min="15877" max="15877" width="5.42578125" style="115" customWidth="1"/>
    <col min="15878" max="15881" width="17.7109375" style="115" customWidth="1"/>
    <col min="15882" max="15882" width="39.85546875" style="115" customWidth="1"/>
    <col min="15883" max="15883" width="0" style="115" hidden="1" customWidth="1"/>
    <col min="15884" max="16128" width="11.42578125" style="115"/>
    <col min="16129" max="16129" width="3.42578125" style="115" customWidth="1"/>
    <col min="16130" max="16130" width="5.85546875" style="115" customWidth="1"/>
    <col min="16131" max="16131" width="11.42578125" style="115" customWidth="1"/>
    <col min="16132" max="16132" width="43" style="115" customWidth="1"/>
    <col min="16133" max="16133" width="5.42578125" style="115" customWidth="1"/>
    <col min="16134" max="16137" width="17.7109375" style="115" customWidth="1"/>
    <col min="16138" max="16138" width="39.85546875" style="115" customWidth="1"/>
    <col min="16139" max="16139" width="0" style="115" hidden="1" customWidth="1"/>
    <col min="16140" max="16384" width="11.42578125" style="115"/>
  </cols>
  <sheetData>
    <row r="1" spans="1:10" s="108" customFormat="1" ht="18" x14ac:dyDescent="0.25">
      <c r="A1" s="164" t="s">
        <v>193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s="108" customFormat="1" ht="18" x14ac:dyDescent="0.25">
      <c r="A2" s="164" t="s">
        <v>223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6.75" customHeight="1" x14ac:dyDescent="0.25"/>
    <row r="4" spans="1:10" ht="32.85" customHeight="1" x14ac:dyDescent="0.25">
      <c r="A4" s="109"/>
      <c r="B4" s="109"/>
      <c r="C4" s="109"/>
      <c r="D4" s="109"/>
      <c r="E4" s="110"/>
      <c r="F4" s="111" t="s">
        <v>191</v>
      </c>
      <c r="G4" s="111" t="s">
        <v>229</v>
      </c>
      <c r="H4" s="112" t="s">
        <v>228</v>
      </c>
      <c r="I4" s="113" t="s">
        <v>246</v>
      </c>
      <c r="J4" s="114"/>
    </row>
    <row r="5" spans="1:10" ht="6.75" customHeight="1" x14ac:dyDescent="0.25"/>
    <row r="6" spans="1:10" x14ac:dyDescent="0.25">
      <c r="A6" s="109" t="s">
        <v>183</v>
      </c>
      <c r="B6" s="109"/>
      <c r="C6" s="109"/>
      <c r="D6" s="109"/>
      <c r="E6" s="110"/>
      <c r="F6" s="135"/>
      <c r="G6" s="135">
        <v>16015.66</v>
      </c>
      <c r="H6" s="116"/>
      <c r="I6" s="136"/>
    </row>
    <row r="7" spans="1:10" x14ac:dyDescent="0.25">
      <c r="A7" s="109"/>
      <c r="B7" s="109"/>
      <c r="C7" s="109"/>
      <c r="D7" s="109"/>
      <c r="E7" s="110"/>
      <c r="F7" s="116"/>
      <c r="G7" s="116"/>
      <c r="H7" s="116"/>
    </row>
    <row r="8" spans="1:10" x14ac:dyDescent="0.25">
      <c r="A8" s="109" t="s">
        <v>247</v>
      </c>
      <c r="B8" s="109"/>
      <c r="C8" s="109"/>
      <c r="D8" s="109"/>
      <c r="E8" s="110"/>
      <c r="F8" s="116"/>
      <c r="G8" s="116"/>
      <c r="H8" s="116"/>
    </row>
    <row r="9" spans="1:10" x14ac:dyDescent="0.25">
      <c r="E9" s="117"/>
      <c r="H9" s="119"/>
    </row>
    <row r="10" spans="1:10" x14ac:dyDescent="0.25">
      <c r="A10" s="109" t="s">
        <v>192</v>
      </c>
      <c r="E10" s="117"/>
      <c r="F10" s="132"/>
      <c r="G10" s="133"/>
      <c r="H10" s="119"/>
      <c r="I10" s="134"/>
    </row>
    <row r="11" spans="1:10" x14ac:dyDescent="0.25">
      <c r="E11" s="117"/>
      <c r="F11" s="132"/>
      <c r="G11" s="133"/>
      <c r="H11" s="119"/>
      <c r="I11" s="134"/>
    </row>
    <row r="12" spans="1:10" x14ac:dyDescent="0.25">
      <c r="B12" s="115" t="s">
        <v>166</v>
      </c>
      <c r="E12" s="117"/>
      <c r="F12" s="154">
        <v>7052.75</v>
      </c>
      <c r="G12" s="155">
        <v>7052.75</v>
      </c>
      <c r="H12" s="119">
        <f t="shared" ref="H12:H33" si="0">+F12-G12</f>
        <v>0</v>
      </c>
      <c r="I12" s="156" t="s">
        <v>251</v>
      </c>
    </row>
    <row r="13" spans="1:10" x14ac:dyDescent="0.25">
      <c r="B13" s="115" t="s">
        <v>34</v>
      </c>
      <c r="E13" s="117"/>
      <c r="F13" s="132">
        <v>7200</v>
      </c>
      <c r="G13" s="133">
        <v>5962.9</v>
      </c>
      <c r="H13" s="119">
        <f t="shared" si="0"/>
        <v>1237.1000000000004</v>
      </c>
      <c r="I13" s="134"/>
    </row>
    <row r="14" spans="1:10" x14ac:dyDescent="0.25">
      <c r="B14" s="115" t="s">
        <v>44</v>
      </c>
      <c r="E14" s="117"/>
      <c r="F14" s="132">
        <v>5000</v>
      </c>
      <c r="G14" s="133">
        <v>3566</v>
      </c>
      <c r="H14" s="119">
        <f t="shared" si="0"/>
        <v>1434</v>
      </c>
      <c r="I14" s="134"/>
    </row>
    <row r="15" spans="1:10" x14ac:dyDescent="0.25">
      <c r="E15" s="117"/>
      <c r="F15" s="132"/>
      <c r="G15" s="133"/>
      <c r="H15" s="119"/>
      <c r="I15" s="134"/>
    </row>
    <row r="16" spans="1:10" s="109" customFormat="1" x14ac:dyDescent="0.25">
      <c r="C16" s="109" t="s">
        <v>230</v>
      </c>
      <c r="E16" s="121"/>
      <c r="F16" s="149">
        <f>SUM(F12:F14)</f>
        <v>19252.75</v>
      </c>
      <c r="G16" s="149">
        <f>SUM(G12:G14)</f>
        <v>16581.650000000001</v>
      </c>
      <c r="H16" s="149">
        <f>SUM(H12:H14)</f>
        <v>2671.1000000000004</v>
      </c>
      <c r="I16" s="134"/>
    </row>
    <row r="17" spans="1:9" s="109" customFormat="1" x14ac:dyDescent="0.25">
      <c r="E17" s="121"/>
      <c r="F17" s="134"/>
      <c r="G17" s="147"/>
      <c r="H17" s="148"/>
      <c r="I17" s="134"/>
    </row>
    <row r="18" spans="1:9" x14ac:dyDescent="0.25">
      <c r="A18" s="109" t="s">
        <v>196</v>
      </c>
      <c r="C18" s="109"/>
      <c r="D18" s="120"/>
      <c r="E18" s="109"/>
      <c r="F18" s="132"/>
      <c r="G18" s="133"/>
      <c r="H18" s="119"/>
      <c r="I18" s="134"/>
    </row>
    <row r="19" spans="1:9" x14ac:dyDescent="0.25">
      <c r="A19" s="109"/>
      <c r="C19" s="109"/>
      <c r="D19" s="120"/>
      <c r="E19" s="109"/>
      <c r="F19" s="132"/>
      <c r="G19" s="133"/>
      <c r="H19" s="119"/>
      <c r="I19" s="134"/>
    </row>
    <row r="20" spans="1:9" x14ac:dyDescent="0.25">
      <c r="A20" s="109"/>
      <c r="B20" s="115" t="s">
        <v>43</v>
      </c>
      <c r="C20" s="109"/>
      <c r="D20" s="120"/>
      <c r="E20" s="109"/>
      <c r="F20" s="132">
        <v>1400</v>
      </c>
      <c r="G20" s="133">
        <v>1210</v>
      </c>
      <c r="H20" s="119">
        <f t="shared" si="0"/>
        <v>190</v>
      </c>
      <c r="I20" s="134"/>
    </row>
    <row r="21" spans="1:9" x14ac:dyDescent="0.25">
      <c r="A21" s="109"/>
      <c r="B21" s="115" t="s">
        <v>42</v>
      </c>
      <c r="C21" s="109"/>
      <c r="D21" s="120"/>
      <c r="E21" s="109"/>
      <c r="F21" s="132">
        <v>60</v>
      </c>
      <c r="G21" s="133">
        <v>0</v>
      </c>
      <c r="H21" s="119">
        <f t="shared" si="0"/>
        <v>60</v>
      </c>
      <c r="I21" s="134"/>
    </row>
    <row r="22" spans="1:9" x14ac:dyDescent="0.25">
      <c r="A22" s="109"/>
      <c r="B22" s="115" t="s">
        <v>41</v>
      </c>
      <c r="C22" s="109"/>
      <c r="D22" s="120"/>
      <c r="E22" s="109"/>
      <c r="F22" s="132">
        <v>250</v>
      </c>
      <c r="G22" s="133">
        <v>220</v>
      </c>
      <c r="H22" s="119">
        <f t="shared" si="0"/>
        <v>30</v>
      </c>
      <c r="I22" s="134"/>
    </row>
    <row r="23" spans="1:9" x14ac:dyDescent="0.25">
      <c r="A23" s="109"/>
      <c r="C23" s="109"/>
      <c r="D23" s="120"/>
      <c r="E23" s="109"/>
      <c r="F23" s="132"/>
      <c r="G23" s="133"/>
      <c r="H23" s="119"/>
      <c r="I23" s="134"/>
    </row>
    <row r="24" spans="1:9" s="109" customFormat="1" x14ac:dyDescent="0.25">
      <c r="C24" s="109" t="s">
        <v>231</v>
      </c>
      <c r="E24" s="121"/>
      <c r="F24" s="149">
        <f>SUM(F20:F22)</f>
        <v>1710</v>
      </c>
      <c r="G24" s="149">
        <f>SUM(G20:G22)</f>
        <v>1430</v>
      </c>
      <c r="H24" s="149">
        <f>SUM(H20:H22)</f>
        <v>280</v>
      </c>
      <c r="I24" s="134"/>
    </row>
    <row r="25" spans="1:9" s="109" customFormat="1" x14ac:dyDescent="0.25">
      <c r="E25" s="121"/>
      <c r="F25" s="134"/>
      <c r="G25" s="147"/>
      <c r="H25" s="148"/>
      <c r="I25" s="134"/>
    </row>
    <row r="26" spans="1:9" x14ac:dyDescent="0.25">
      <c r="A26" s="109" t="s">
        <v>194</v>
      </c>
      <c r="E26" s="117"/>
      <c r="F26" s="132"/>
      <c r="G26" s="133"/>
      <c r="H26" s="119"/>
      <c r="I26" s="134"/>
    </row>
    <row r="27" spans="1:9" x14ac:dyDescent="0.25">
      <c r="E27" s="117"/>
      <c r="F27" s="132"/>
      <c r="G27" s="133"/>
      <c r="H27" s="119"/>
      <c r="I27" s="134"/>
    </row>
    <row r="28" spans="1:9" x14ac:dyDescent="0.25">
      <c r="B28" s="115" t="s">
        <v>197</v>
      </c>
      <c r="E28" s="117"/>
      <c r="F28" s="154">
        <v>787.97</v>
      </c>
      <c r="G28" s="155">
        <v>787.97</v>
      </c>
      <c r="H28" s="119">
        <f t="shared" si="0"/>
        <v>0</v>
      </c>
      <c r="I28" s="156" t="s">
        <v>251</v>
      </c>
    </row>
    <row r="29" spans="1:9" x14ac:dyDescent="0.25">
      <c r="B29" s="115" t="s">
        <v>184</v>
      </c>
      <c r="E29" s="117"/>
      <c r="F29" s="132">
        <v>1000</v>
      </c>
      <c r="G29" s="133">
        <v>495.36</v>
      </c>
      <c r="H29" s="119">
        <f t="shared" si="0"/>
        <v>504.64</v>
      </c>
      <c r="I29" s="134"/>
    </row>
    <row r="30" spans="1:9" x14ac:dyDescent="0.25">
      <c r="B30" s="115" t="s">
        <v>198</v>
      </c>
      <c r="E30" s="117"/>
      <c r="F30" s="132">
        <v>700</v>
      </c>
      <c r="G30" s="133">
        <v>901</v>
      </c>
      <c r="H30" s="119">
        <f t="shared" si="0"/>
        <v>-201</v>
      </c>
      <c r="I30" s="134"/>
    </row>
    <row r="31" spans="1:9" x14ac:dyDescent="0.25">
      <c r="B31" s="115" t="s">
        <v>199</v>
      </c>
      <c r="E31" s="117"/>
      <c r="F31" s="132">
        <v>400</v>
      </c>
      <c r="G31" s="133">
        <v>568</v>
      </c>
      <c r="H31" s="119">
        <f t="shared" si="0"/>
        <v>-168</v>
      </c>
      <c r="I31" s="134"/>
    </row>
    <row r="32" spans="1:9" x14ac:dyDescent="0.25">
      <c r="B32" s="115" t="s">
        <v>261</v>
      </c>
      <c r="E32" s="117"/>
      <c r="F32" s="132">
        <v>194</v>
      </c>
      <c r="G32" s="133">
        <v>194</v>
      </c>
      <c r="H32" s="119">
        <f t="shared" si="0"/>
        <v>0</v>
      </c>
      <c r="I32" s="134"/>
    </row>
    <row r="33" spans="1:10" s="109" customFormat="1" x14ac:dyDescent="0.25">
      <c r="B33" s="115" t="s">
        <v>254</v>
      </c>
      <c r="D33" s="120"/>
      <c r="F33" s="132">
        <v>1500</v>
      </c>
      <c r="G33" s="133">
        <v>1830</v>
      </c>
      <c r="H33" s="119">
        <f t="shared" si="0"/>
        <v>-330</v>
      </c>
      <c r="I33" s="134"/>
    </row>
    <row r="34" spans="1:10" s="109" customFormat="1" x14ac:dyDescent="0.25">
      <c r="B34" s="115"/>
      <c r="D34" s="120"/>
      <c r="F34" s="132"/>
      <c r="G34" s="133"/>
      <c r="H34" s="119"/>
      <c r="I34" s="134"/>
    </row>
    <row r="35" spans="1:10" s="109" customFormat="1" x14ac:dyDescent="0.25">
      <c r="C35" s="109" t="s">
        <v>232</v>
      </c>
      <c r="D35" s="120"/>
      <c r="F35" s="149">
        <f>SUM(F28:F33)</f>
        <v>4581.97</v>
      </c>
      <c r="G35" s="149">
        <f>SUM(G28:G33)</f>
        <v>4776.33</v>
      </c>
      <c r="H35" s="149">
        <f>SUM(H28:H33)</f>
        <v>-194.36</v>
      </c>
      <c r="I35" s="134"/>
    </row>
    <row r="36" spans="1:10" s="109" customFormat="1" x14ac:dyDescent="0.25">
      <c r="D36" s="120"/>
      <c r="F36" s="134"/>
      <c r="G36" s="147"/>
      <c r="H36" s="148"/>
      <c r="I36" s="134"/>
    </row>
    <row r="37" spans="1:10" s="109" customFormat="1" x14ac:dyDescent="0.25">
      <c r="A37" s="109" t="s">
        <v>195</v>
      </c>
      <c r="B37" s="115"/>
      <c r="D37" s="120"/>
      <c r="F37" s="132"/>
      <c r="G37" s="133"/>
      <c r="H37" s="119"/>
      <c r="I37" s="134"/>
      <c r="J37" s="115"/>
    </row>
    <row r="38" spans="1:10" s="109" customFormat="1" x14ac:dyDescent="0.25">
      <c r="B38" s="115"/>
      <c r="D38" s="120"/>
      <c r="F38" s="132"/>
      <c r="G38" s="133"/>
      <c r="H38" s="119"/>
      <c r="I38" s="134"/>
    </row>
    <row r="39" spans="1:10" s="109" customFormat="1" x14ac:dyDescent="0.25">
      <c r="B39" s="115" t="s">
        <v>263</v>
      </c>
      <c r="D39" s="120"/>
      <c r="F39" s="132">
        <v>190</v>
      </c>
      <c r="G39" s="133">
        <v>190</v>
      </c>
      <c r="H39" s="119"/>
      <c r="I39" s="134"/>
    </row>
    <row r="40" spans="1:10" x14ac:dyDescent="0.25">
      <c r="B40" s="115" t="s">
        <v>2</v>
      </c>
      <c r="E40" s="117"/>
      <c r="F40" s="132">
        <v>219</v>
      </c>
      <c r="G40" s="133">
        <v>219</v>
      </c>
      <c r="H40" s="119">
        <f t="shared" ref="H40" si="1">+F40-G40</f>
        <v>0</v>
      </c>
      <c r="I40" s="134"/>
    </row>
    <row r="41" spans="1:10" s="109" customFormat="1" x14ac:dyDescent="0.25">
      <c r="B41" s="115" t="s">
        <v>200</v>
      </c>
      <c r="D41" s="120"/>
      <c r="F41" s="132">
        <v>1500</v>
      </c>
      <c r="G41" s="133">
        <v>1060</v>
      </c>
      <c r="H41" s="119">
        <f t="shared" ref="H41:H43" si="2">+F41-G41</f>
        <v>440</v>
      </c>
      <c r="I41" s="134"/>
    </row>
    <row r="42" spans="1:10" s="109" customFormat="1" x14ac:dyDescent="0.25">
      <c r="B42" s="115" t="s">
        <v>262</v>
      </c>
      <c r="D42" s="120"/>
      <c r="F42" s="132">
        <v>2</v>
      </c>
      <c r="G42" s="133">
        <v>1.74</v>
      </c>
      <c r="H42" s="119"/>
      <c r="I42" s="134"/>
    </row>
    <row r="43" spans="1:10" s="109" customFormat="1" x14ac:dyDescent="0.25">
      <c r="B43" s="115" t="s">
        <v>45</v>
      </c>
      <c r="D43" s="120"/>
      <c r="F43" s="132">
        <v>100</v>
      </c>
      <c r="G43" s="133">
        <v>100</v>
      </c>
      <c r="H43" s="119">
        <f t="shared" si="2"/>
        <v>0</v>
      </c>
      <c r="I43" s="134"/>
    </row>
    <row r="44" spans="1:10" s="109" customFormat="1" x14ac:dyDescent="0.25">
      <c r="B44" s="115"/>
      <c r="D44" s="120"/>
      <c r="F44" s="132"/>
      <c r="G44" s="133"/>
      <c r="H44" s="119"/>
      <c r="I44" s="134"/>
    </row>
    <row r="45" spans="1:10" s="109" customFormat="1" x14ac:dyDescent="0.25">
      <c r="C45" s="109" t="s">
        <v>233</v>
      </c>
      <c r="D45" s="120"/>
      <c r="F45" s="149">
        <f>SUM(F41:F43)</f>
        <v>1602</v>
      </c>
      <c r="G45" s="149">
        <f>SUM(G41:G43)</f>
        <v>1161.74</v>
      </c>
      <c r="H45" s="149">
        <f>SUM(H41:H43)</f>
        <v>440</v>
      </c>
      <c r="I45" s="134"/>
    </row>
    <row r="46" spans="1:10" s="109" customFormat="1" x14ac:dyDescent="0.25">
      <c r="D46" s="120"/>
      <c r="F46" s="134"/>
      <c r="G46" s="147"/>
      <c r="H46" s="148"/>
      <c r="I46" s="134"/>
    </row>
    <row r="47" spans="1:10" x14ac:dyDescent="0.25">
      <c r="E47" s="121" t="s">
        <v>244</v>
      </c>
      <c r="F47" s="116">
        <f>F16+F24+F35+41</f>
        <v>25585.72</v>
      </c>
      <c r="G47" s="116">
        <f>G16+G24+G35+41</f>
        <v>22828.980000000003</v>
      </c>
      <c r="H47" s="116">
        <f>H16+H24+H35+41</f>
        <v>2797.7400000000002</v>
      </c>
      <c r="I47" s="116"/>
    </row>
    <row r="48" spans="1:10" x14ac:dyDescent="0.25">
      <c r="E48" s="121"/>
      <c r="F48" s="116"/>
      <c r="G48" s="116"/>
      <c r="H48" s="116"/>
      <c r="I48" s="116"/>
    </row>
    <row r="49" spans="1:9" x14ac:dyDescent="0.25">
      <c r="A49" s="109" t="s">
        <v>39</v>
      </c>
      <c r="E49" s="117"/>
      <c r="F49" s="111"/>
      <c r="G49" s="112"/>
      <c r="H49" s="112"/>
      <c r="I49" s="113"/>
    </row>
    <row r="50" spans="1:9" x14ac:dyDescent="0.25">
      <c r="E50" s="117"/>
      <c r="F50" s="122"/>
    </row>
    <row r="51" spans="1:9" x14ac:dyDescent="0.25">
      <c r="A51" s="109" t="s">
        <v>185</v>
      </c>
      <c r="E51" s="117"/>
      <c r="F51" s="122"/>
    </row>
    <row r="52" spans="1:9" x14ac:dyDescent="0.25">
      <c r="E52" s="117"/>
      <c r="F52" s="122"/>
      <c r="I52" s="123"/>
    </row>
    <row r="53" spans="1:9" x14ac:dyDescent="0.25">
      <c r="B53" s="115" t="s">
        <v>201</v>
      </c>
      <c r="E53" s="117"/>
      <c r="F53" s="157">
        <v>1575.76</v>
      </c>
      <c r="G53" s="158">
        <v>1575.76</v>
      </c>
      <c r="H53" s="119">
        <f t="shared" ref="H53:H55" si="3">+F53-G53</f>
        <v>0</v>
      </c>
      <c r="I53" s="159" t="s">
        <v>251</v>
      </c>
    </row>
    <row r="54" spans="1:9" x14ac:dyDescent="0.25">
      <c r="B54" s="115" t="s">
        <v>34</v>
      </c>
      <c r="E54" s="117"/>
      <c r="F54" s="137">
        <v>250</v>
      </c>
      <c r="G54" s="138">
        <v>250</v>
      </c>
      <c r="H54" s="119">
        <f t="shared" si="3"/>
        <v>0</v>
      </c>
      <c r="I54" s="139"/>
    </row>
    <row r="55" spans="1:9" x14ac:dyDescent="0.25">
      <c r="B55" s="115" t="s">
        <v>202</v>
      </c>
      <c r="E55" s="117"/>
      <c r="F55" s="137">
        <v>0</v>
      </c>
      <c r="G55" s="137">
        <v>0</v>
      </c>
      <c r="H55" s="119">
        <f t="shared" si="3"/>
        <v>0</v>
      </c>
      <c r="I55" s="139"/>
    </row>
    <row r="56" spans="1:9" x14ac:dyDescent="0.25">
      <c r="E56" s="117"/>
      <c r="F56" s="122"/>
      <c r="I56" s="123"/>
    </row>
    <row r="57" spans="1:9" x14ac:dyDescent="0.25">
      <c r="E57" s="121" t="s">
        <v>186</v>
      </c>
      <c r="F57" s="116">
        <f>SUM(F51:F56)</f>
        <v>1825.76</v>
      </c>
      <c r="G57" s="116">
        <f>SUM(G51:G56)</f>
        <v>1825.76</v>
      </c>
      <c r="H57" s="116">
        <f>SUM(H51:H56)</f>
        <v>0</v>
      </c>
      <c r="I57" s="116"/>
    </row>
    <row r="58" spans="1:9" x14ac:dyDescent="0.25">
      <c r="E58" s="121"/>
      <c r="F58" s="116"/>
      <c r="G58" s="116"/>
      <c r="H58" s="116"/>
      <c r="I58" s="116"/>
    </row>
    <row r="59" spans="1:9" x14ac:dyDescent="0.25">
      <c r="A59" s="109" t="s">
        <v>234</v>
      </c>
      <c r="E59" s="117"/>
      <c r="F59" s="122"/>
    </row>
    <row r="60" spans="1:9" x14ac:dyDescent="0.25">
      <c r="E60" s="117"/>
      <c r="F60" s="122"/>
    </row>
    <row r="61" spans="1:9" x14ac:dyDescent="0.25">
      <c r="B61" s="115" t="s">
        <v>235</v>
      </c>
      <c r="E61" s="117"/>
      <c r="F61" s="137">
        <v>750</v>
      </c>
      <c r="G61" s="138">
        <v>750</v>
      </c>
      <c r="H61" s="119">
        <f t="shared" ref="H61:H63" si="4">+F61-G61</f>
        <v>0</v>
      </c>
    </row>
    <row r="62" spans="1:9" x14ac:dyDescent="0.25">
      <c r="B62" s="115" t="s">
        <v>236</v>
      </c>
      <c r="E62" s="117"/>
      <c r="F62" s="137">
        <v>0</v>
      </c>
      <c r="G62" s="138">
        <v>0</v>
      </c>
      <c r="H62" s="119">
        <f t="shared" si="4"/>
        <v>0</v>
      </c>
    </row>
    <row r="63" spans="1:9" x14ac:dyDescent="0.25">
      <c r="B63" s="115" t="s">
        <v>237</v>
      </c>
      <c r="E63" s="117"/>
      <c r="F63" s="137">
        <v>137.5</v>
      </c>
      <c r="G63" s="138">
        <v>137.5</v>
      </c>
      <c r="H63" s="119">
        <f t="shared" si="4"/>
        <v>0</v>
      </c>
    </row>
    <row r="64" spans="1:9" x14ac:dyDescent="0.25">
      <c r="E64" s="117"/>
      <c r="F64" s="122"/>
    </row>
    <row r="65" spans="1:9" s="109" customFormat="1" x14ac:dyDescent="0.25">
      <c r="D65" s="109" t="s">
        <v>238</v>
      </c>
      <c r="E65" s="121"/>
      <c r="F65" s="124">
        <f>SUM(F61:F63)</f>
        <v>887.5</v>
      </c>
      <c r="G65" s="124">
        <f>SUM(G61:G63)</f>
        <v>887.5</v>
      </c>
      <c r="H65" s="124">
        <f>SUM(H61:H63)</f>
        <v>0</v>
      </c>
      <c r="I65" s="110"/>
    </row>
    <row r="66" spans="1:9" x14ac:dyDescent="0.25">
      <c r="E66" s="117"/>
      <c r="F66" s="122"/>
      <c r="I66" s="123"/>
    </row>
    <row r="67" spans="1:9" x14ac:dyDescent="0.25">
      <c r="A67" s="109" t="s">
        <v>188</v>
      </c>
      <c r="E67" s="117"/>
      <c r="F67" s="122"/>
      <c r="I67" s="125"/>
    </row>
    <row r="68" spans="1:9" x14ac:dyDescent="0.25">
      <c r="A68" s="109"/>
      <c r="E68" s="117"/>
      <c r="F68" s="122"/>
      <c r="I68" s="125"/>
    </row>
    <row r="69" spans="1:9" s="109" customFormat="1" x14ac:dyDescent="0.25">
      <c r="B69" s="109" t="s">
        <v>226</v>
      </c>
      <c r="E69" s="121"/>
      <c r="F69" s="124"/>
      <c r="G69" s="116"/>
      <c r="H69" s="116"/>
      <c r="I69" s="125"/>
    </row>
    <row r="70" spans="1:9" ht="15" x14ac:dyDescent="0.2">
      <c r="E70" s="117"/>
      <c r="F70" s="122"/>
      <c r="I70" s="150"/>
    </row>
    <row r="71" spans="1:9" x14ac:dyDescent="0.25">
      <c r="A71" s="109"/>
      <c r="C71" s="115" t="s">
        <v>197</v>
      </c>
      <c r="E71" s="117"/>
      <c r="F71" s="157">
        <v>2278.86</v>
      </c>
      <c r="G71" s="157">
        <v>2278.86</v>
      </c>
      <c r="H71" s="119">
        <f t="shared" ref="H71:H76" si="5">+F71-G71</f>
        <v>0</v>
      </c>
      <c r="I71" s="159" t="s">
        <v>251</v>
      </c>
    </row>
    <row r="72" spans="1:9" x14ac:dyDescent="0.25">
      <c r="A72" s="109"/>
      <c r="C72" s="115" t="s">
        <v>184</v>
      </c>
      <c r="E72" s="117"/>
      <c r="F72" s="137">
        <v>0</v>
      </c>
      <c r="G72" s="137">
        <v>0</v>
      </c>
      <c r="H72" s="119">
        <f t="shared" si="5"/>
        <v>0</v>
      </c>
      <c r="I72" s="139"/>
    </row>
    <row r="73" spans="1:9" x14ac:dyDescent="0.25">
      <c r="A73" s="109"/>
      <c r="C73" s="115" t="s">
        <v>198</v>
      </c>
      <c r="E73" s="117"/>
      <c r="F73" s="137">
        <v>1100</v>
      </c>
      <c r="G73" s="137">
        <v>955.97</v>
      </c>
      <c r="H73" s="119">
        <f t="shared" si="5"/>
        <v>144.02999999999997</v>
      </c>
      <c r="I73" s="139"/>
    </row>
    <row r="74" spans="1:9" x14ac:dyDescent="0.25">
      <c r="A74" s="109"/>
      <c r="C74" s="115" t="s">
        <v>199</v>
      </c>
      <c r="E74" s="117"/>
      <c r="F74" s="137">
        <v>1100</v>
      </c>
      <c r="G74" s="137">
        <v>813.21</v>
      </c>
      <c r="H74" s="119">
        <f t="shared" si="5"/>
        <v>286.78999999999996</v>
      </c>
      <c r="I74" s="139"/>
    </row>
    <row r="75" spans="1:9" x14ac:dyDescent="0.25">
      <c r="A75" s="109"/>
      <c r="C75" s="115" t="s">
        <v>259</v>
      </c>
      <c r="E75" s="117"/>
      <c r="F75" s="137">
        <v>840</v>
      </c>
      <c r="G75" s="137">
        <v>840</v>
      </c>
      <c r="H75" s="119">
        <f t="shared" si="5"/>
        <v>0</v>
      </c>
      <c r="I75" s="139" t="s">
        <v>260</v>
      </c>
    </row>
    <row r="76" spans="1:9" x14ac:dyDescent="0.25">
      <c r="A76" s="109"/>
      <c r="C76" s="115" t="s">
        <v>40</v>
      </c>
      <c r="E76" s="117"/>
      <c r="F76" s="137">
        <v>3000</v>
      </c>
      <c r="G76" s="137">
        <v>700</v>
      </c>
      <c r="H76" s="119">
        <f t="shared" si="5"/>
        <v>2300</v>
      </c>
      <c r="I76" s="139"/>
    </row>
    <row r="77" spans="1:9" x14ac:dyDescent="0.25">
      <c r="A77" s="109"/>
      <c r="E77" s="117"/>
      <c r="F77" s="137"/>
      <c r="G77" s="137"/>
      <c r="H77" s="119"/>
      <c r="I77" s="139"/>
    </row>
    <row r="78" spans="1:9" ht="15" x14ac:dyDescent="0.2">
      <c r="E78" s="117" t="s">
        <v>243</v>
      </c>
      <c r="F78" s="122">
        <f>SUM(F71:F76)</f>
        <v>8318.86</v>
      </c>
      <c r="G78" s="122">
        <f>SUM(G71:G76)</f>
        <v>5588.04</v>
      </c>
      <c r="H78" s="122">
        <f>SUM(H71:H76)</f>
        <v>2730.8199999999997</v>
      </c>
      <c r="I78" s="122"/>
    </row>
    <row r="79" spans="1:9" x14ac:dyDescent="0.25">
      <c r="E79" s="121"/>
      <c r="F79" s="124"/>
      <c r="G79" s="124"/>
      <c r="H79" s="124"/>
      <c r="I79" s="124"/>
    </row>
    <row r="80" spans="1:9" s="109" customFormat="1" x14ac:dyDescent="0.25">
      <c r="B80" s="109" t="s">
        <v>218</v>
      </c>
      <c r="E80" s="121"/>
      <c r="F80" s="152"/>
      <c r="G80" s="152"/>
      <c r="H80" s="148"/>
      <c r="I80" s="139"/>
    </row>
    <row r="81" spans="2:9" x14ac:dyDescent="0.25">
      <c r="E81" s="117"/>
      <c r="F81" s="137"/>
      <c r="G81" s="137"/>
      <c r="H81" s="119"/>
      <c r="I81" s="139"/>
    </row>
    <row r="82" spans="2:9" x14ac:dyDescent="0.25">
      <c r="C82" s="115" t="s">
        <v>255</v>
      </c>
      <c r="E82" s="117"/>
      <c r="F82" s="137">
        <v>1700</v>
      </c>
      <c r="G82" s="137">
        <v>597.5</v>
      </c>
      <c r="H82" s="119">
        <f t="shared" ref="H82:H90" si="6">+F82-G82</f>
        <v>1102.5</v>
      </c>
      <c r="I82" s="139"/>
    </row>
    <row r="83" spans="2:9" x14ac:dyDescent="0.25">
      <c r="C83" s="115" t="s">
        <v>256</v>
      </c>
      <c r="E83" s="117"/>
      <c r="F83" s="137">
        <v>510</v>
      </c>
      <c r="G83" s="137">
        <v>510</v>
      </c>
      <c r="H83" s="119">
        <f t="shared" si="6"/>
        <v>0</v>
      </c>
      <c r="I83" s="139" t="s">
        <v>257</v>
      </c>
    </row>
    <row r="84" spans="2:9" x14ac:dyDescent="0.25">
      <c r="C84" s="115" t="s">
        <v>29</v>
      </c>
      <c r="E84" s="117"/>
      <c r="F84" s="137">
        <v>800</v>
      </c>
      <c r="G84" s="137">
        <v>800</v>
      </c>
      <c r="H84" s="119">
        <f t="shared" si="6"/>
        <v>0</v>
      </c>
      <c r="I84" s="139"/>
    </row>
    <row r="85" spans="2:9" x14ac:dyDescent="0.25">
      <c r="C85" s="115" t="s">
        <v>108</v>
      </c>
      <c r="E85" s="117"/>
      <c r="F85" s="157">
        <v>120</v>
      </c>
      <c r="G85" s="157">
        <v>120</v>
      </c>
      <c r="H85" s="119">
        <f t="shared" si="6"/>
        <v>0</v>
      </c>
      <c r="I85" s="159" t="s">
        <v>251</v>
      </c>
    </row>
    <row r="86" spans="2:9" x14ac:dyDescent="0.25">
      <c r="C86" s="115" t="s">
        <v>14</v>
      </c>
      <c r="E86" s="117"/>
      <c r="F86" s="157">
        <v>296.27</v>
      </c>
      <c r="G86" s="157">
        <v>296.27</v>
      </c>
      <c r="H86" s="119">
        <f t="shared" si="6"/>
        <v>0</v>
      </c>
      <c r="I86" s="159" t="s">
        <v>251</v>
      </c>
    </row>
    <row r="87" spans="2:9" x14ac:dyDescent="0.25">
      <c r="C87" s="115" t="s">
        <v>219</v>
      </c>
      <c r="E87" s="117"/>
      <c r="F87" s="137">
        <v>100</v>
      </c>
      <c r="G87" s="137">
        <v>0</v>
      </c>
      <c r="H87" s="119">
        <f t="shared" si="6"/>
        <v>100</v>
      </c>
      <c r="I87" s="139"/>
    </row>
    <row r="88" spans="2:9" x14ac:dyDescent="0.25">
      <c r="C88" s="115" t="s">
        <v>253</v>
      </c>
      <c r="E88" s="117"/>
      <c r="F88" s="137">
        <v>700</v>
      </c>
      <c r="G88" s="137">
        <v>476.13</v>
      </c>
      <c r="H88" s="119">
        <f t="shared" si="6"/>
        <v>223.87</v>
      </c>
      <c r="I88" s="139"/>
    </row>
    <row r="89" spans="2:9" x14ac:dyDescent="0.25">
      <c r="C89" s="115" t="s">
        <v>210</v>
      </c>
      <c r="E89" s="117"/>
      <c r="F89" s="137">
        <v>600</v>
      </c>
      <c r="G89" s="137">
        <v>420</v>
      </c>
      <c r="H89" s="119">
        <f t="shared" si="6"/>
        <v>180</v>
      </c>
      <c r="I89" s="139"/>
    </row>
    <row r="90" spans="2:9" x14ac:dyDescent="0.25">
      <c r="C90" s="115" t="s">
        <v>209</v>
      </c>
      <c r="E90" s="117"/>
      <c r="F90" s="137">
        <v>100</v>
      </c>
      <c r="G90" s="137">
        <v>0</v>
      </c>
      <c r="H90" s="119">
        <f t="shared" si="6"/>
        <v>100</v>
      </c>
      <c r="I90" s="139"/>
    </row>
    <row r="91" spans="2:9" x14ac:dyDescent="0.25">
      <c r="E91" s="117"/>
      <c r="F91" s="137"/>
      <c r="G91" s="137"/>
      <c r="H91" s="119"/>
      <c r="I91" s="139"/>
    </row>
    <row r="92" spans="2:9" ht="15" x14ac:dyDescent="0.2">
      <c r="E92" s="117" t="s">
        <v>242</v>
      </c>
      <c r="F92" s="122">
        <f>SUM(F84:F90)</f>
        <v>2716.27</v>
      </c>
      <c r="G92" s="122">
        <f>SUM(G84:G90)</f>
        <v>2112.4</v>
      </c>
      <c r="H92" s="122">
        <f>SUM(H82:H90)</f>
        <v>1706.37</v>
      </c>
      <c r="I92" s="122"/>
    </row>
    <row r="93" spans="2:9" x14ac:dyDescent="0.25">
      <c r="E93" s="115"/>
      <c r="F93" s="115"/>
      <c r="G93" s="115"/>
      <c r="H93" s="115"/>
      <c r="I93" s="139"/>
    </row>
    <row r="94" spans="2:9" s="109" customFormat="1" x14ac:dyDescent="0.25">
      <c r="B94" s="109" t="s">
        <v>227</v>
      </c>
      <c r="E94" s="121"/>
      <c r="F94" s="152"/>
      <c r="G94" s="152"/>
      <c r="H94" s="148"/>
      <c r="I94" s="139"/>
    </row>
    <row r="95" spans="2:9" x14ac:dyDescent="0.25">
      <c r="E95" s="117"/>
      <c r="F95" s="137"/>
      <c r="G95" s="137"/>
      <c r="H95" s="119"/>
      <c r="I95" s="139"/>
    </row>
    <row r="96" spans="2:9" x14ac:dyDescent="0.25">
      <c r="C96" s="115" t="s">
        <v>213</v>
      </c>
      <c r="E96" s="117"/>
      <c r="F96" s="137">
        <v>5500</v>
      </c>
      <c r="G96" s="137">
        <v>1518.88</v>
      </c>
      <c r="H96" s="119">
        <f t="shared" ref="H96:H116" si="7">+F96-G96</f>
        <v>3981.12</v>
      </c>
      <c r="I96" s="139"/>
    </row>
    <row r="97" spans="2:9" x14ac:dyDescent="0.25">
      <c r="C97" s="115" t="s">
        <v>214</v>
      </c>
      <c r="E97" s="117"/>
      <c r="F97" s="137">
        <v>900</v>
      </c>
      <c r="G97" s="137">
        <v>0</v>
      </c>
      <c r="H97" s="119">
        <f t="shared" si="7"/>
        <v>900</v>
      </c>
      <c r="I97" s="139"/>
    </row>
    <row r="98" spans="2:9" x14ac:dyDescent="0.25">
      <c r="C98" s="115" t="s">
        <v>216</v>
      </c>
      <c r="E98" s="117"/>
      <c r="F98" s="137">
        <v>600</v>
      </c>
      <c r="G98" s="137">
        <v>421.27</v>
      </c>
      <c r="H98" s="119">
        <f t="shared" si="7"/>
        <v>178.73000000000002</v>
      </c>
      <c r="I98" s="139"/>
    </row>
    <row r="99" spans="2:9" x14ac:dyDescent="0.25">
      <c r="C99" s="115" t="s">
        <v>215</v>
      </c>
      <c r="E99" s="117"/>
      <c r="F99" s="137">
        <v>300</v>
      </c>
      <c r="G99" s="137">
        <v>200</v>
      </c>
      <c r="H99" s="119">
        <f t="shared" si="7"/>
        <v>100</v>
      </c>
      <c r="I99" s="139"/>
    </row>
    <row r="100" spans="2:9" x14ac:dyDescent="0.25">
      <c r="E100" s="117"/>
      <c r="F100" s="137"/>
      <c r="G100" s="137"/>
      <c r="H100" s="119"/>
      <c r="I100" s="139"/>
    </row>
    <row r="101" spans="2:9" ht="15" x14ac:dyDescent="0.2">
      <c r="E101" s="117" t="s">
        <v>241</v>
      </c>
      <c r="F101" s="122">
        <f>SUM(F96:F99)</f>
        <v>7300</v>
      </c>
      <c r="G101" s="122">
        <f>SUM(G96:G99)</f>
        <v>2140.15</v>
      </c>
      <c r="H101" s="122">
        <f>SUM(H96:H99)</f>
        <v>5159.8500000000004</v>
      </c>
      <c r="I101" s="122"/>
    </row>
    <row r="102" spans="2:9" x14ac:dyDescent="0.25">
      <c r="E102" s="121"/>
      <c r="F102" s="124"/>
      <c r="G102" s="124"/>
      <c r="H102" s="124"/>
      <c r="I102" s="124"/>
    </row>
    <row r="103" spans="2:9" s="109" customFormat="1" x14ac:dyDescent="0.25">
      <c r="B103" s="109" t="s">
        <v>239</v>
      </c>
      <c r="E103" s="121"/>
      <c r="F103" s="124"/>
      <c r="G103" s="124"/>
      <c r="H103" s="124"/>
      <c r="I103" s="124"/>
    </row>
    <row r="104" spans="2:9" x14ac:dyDescent="0.25">
      <c r="E104" s="121"/>
      <c r="F104" s="124"/>
      <c r="G104" s="124"/>
      <c r="H104" s="124"/>
      <c r="I104" s="124"/>
    </row>
    <row r="105" spans="2:9" x14ac:dyDescent="0.25">
      <c r="B105" s="115" t="s">
        <v>206</v>
      </c>
      <c r="E105" s="117"/>
      <c r="F105" s="137">
        <v>500</v>
      </c>
      <c r="G105" s="137">
        <v>0</v>
      </c>
      <c r="H105" s="119">
        <f>+F105-G105</f>
        <v>500</v>
      </c>
      <c r="I105" s="124"/>
    </row>
    <row r="106" spans="2:9" x14ac:dyDescent="0.25">
      <c r="B106" s="115" t="s">
        <v>252</v>
      </c>
      <c r="E106" s="117"/>
      <c r="F106" s="137">
        <v>3500</v>
      </c>
      <c r="G106" s="137">
        <v>3500</v>
      </c>
      <c r="H106" s="119">
        <v>0</v>
      </c>
      <c r="I106" s="124" t="s">
        <v>258</v>
      </c>
    </row>
    <row r="107" spans="2:9" x14ac:dyDescent="0.25">
      <c r="B107" s="115" t="s">
        <v>207</v>
      </c>
      <c r="E107" s="117"/>
      <c r="F107" s="137">
        <v>1200</v>
      </c>
      <c r="G107" s="137">
        <v>563.02</v>
      </c>
      <c r="H107" s="119">
        <f>+F107-G107</f>
        <v>636.98</v>
      </c>
      <c r="I107" s="124"/>
    </row>
    <row r="108" spans="2:9" x14ac:dyDescent="0.25">
      <c r="B108" s="115" t="s">
        <v>222</v>
      </c>
      <c r="E108" s="117"/>
      <c r="F108" s="137">
        <v>1000</v>
      </c>
      <c r="G108" s="137">
        <v>0</v>
      </c>
      <c r="H108" s="119">
        <f>+F108-G108</f>
        <v>1000</v>
      </c>
      <c r="I108" s="124"/>
    </row>
    <row r="109" spans="2:9" x14ac:dyDescent="0.25">
      <c r="B109" s="115" t="s">
        <v>224</v>
      </c>
      <c r="E109" s="117"/>
      <c r="F109" s="137">
        <v>800</v>
      </c>
      <c r="G109" s="137">
        <v>0</v>
      </c>
      <c r="H109" s="119">
        <f t="shared" si="7"/>
        <v>800</v>
      </c>
      <c r="I109" s="139"/>
    </row>
    <row r="110" spans="2:9" x14ac:dyDescent="0.25">
      <c r="B110" s="115" t="s">
        <v>264</v>
      </c>
      <c r="E110" s="117"/>
      <c r="F110" s="137">
        <v>28.87</v>
      </c>
      <c r="G110" s="137">
        <v>28.87</v>
      </c>
      <c r="H110" s="119">
        <f t="shared" si="7"/>
        <v>0</v>
      </c>
      <c r="I110" s="139" t="s">
        <v>250</v>
      </c>
    </row>
    <row r="111" spans="2:9" x14ac:dyDescent="0.25">
      <c r="B111" s="115" t="s">
        <v>208</v>
      </c>
      <c r="E111" s="117"/>
      <c r="F111" s="137">
        <v>200</v>
      </c>
      <c r="G111" s="137">
        <v>0</v>
      </c>
      <c r="H111" s="119">
        <f t="shared" si="7"/>
        <v>200</v>
      </c>
      <c r="I111" s="139"/>
    </row>
    <row r="112" spans="2:9" x14ac:dyDescent="0.25">
      <c r="B112" s="115" t="s">
        <v>220</v>
      </c>
      <c r="E112" s="117"/>
      <c r="F112" s="137">
        <v>500</v>
      </c>
      <c r="G112" s="137">
        <v>0</v>
      </c>
      <c r="H112" s="119">
        <f t="shared" si="7"/>
        <v>500</v>
      </c>
      <c r="I112" s="139"/>
    </row>
    <row r="113" spans="1:13" x14ac:dyDescent="0.25">
      <c r="B113" s="115" t="s">
        <v>221</v>
      </c>
      <c r="E113" s="117"/>
      <c r="F113" s="137">
        <v>500</v>
      </c>
      <c r="G113" s="137">
        <v>0</v>
      </c>
      <c r="H113" s="119">
        <f t="shared" si="7"/>
        <v>500</v>
      </c>
      <c r="I113" s="139"/>
    </row>
    <row r="114" spans="1:13" x14ac:dyDescent="0.25">
      <c r="B114" s="115" t="s">
        <v>12</v>
      </c>
      <c r="E114" s="117"/>
      <c r="F114" s="157">
        <v>117.91</v>
      </c>
      <c r="G114" s="157">
        <v>117.91</v>
      </c>
      <c r="H114" s="119">
        <f t="shared" si="7"/>
        <v>0</v>
      </c>
      <c r="I114" s="159" t="s">
        <v>251</v>
      </c>
    </row>
    <row r="115" spans="1:13" x14ac:dyDescent="0.25">
      <c r="B115" s="115" t="s">
        <v>16</v>
      </c>
      <c r="E115" s="117"/>
      <c r="F115" s="153">
        <v>1900</v>
      </c>
      <c r="G115" s="137">
        <v>762.36</v>
      </c>
      <c r="H115" s="119">
        <f t="shared" si="7"/>
        <v>1137.6399999999999</v>
      </c>
      <c r="I115" s="161" t="s">
        <v>248</v>
      </c>
    </row>
    <row r="116" spans="1:13" x14ac:dyDescent="0.25">
      <c r="B116" s="115" t="s">
        <v>84</v>
      </c>
      <c r="E116" s="117"/>
      <c r="F116" s="137">
        <v>200</v>
      </c>
      <c r="G116" s="137">
        <v>0</v>
      </c>
      <c r="H116" s="119">
        <f t="shared" si="7"/>
        <v>200</v>
      </c>
      <c r="I116" s="139"/>
    </row>
    <row r="117" spans="1:13" x14ac:dyDescent="0.25">
      <c r="E117" s="117"/>
      <c r="F117" s="137"/>
      <c r="G117" s="137"/>
      <c r="H117" s="119"/>
      <c r="I117" s="139"/>
    </row>
    <row r="118" spans="1:13" ht="15" x14ac:dyDescent="0.2">
      <c r="E118" s="117" t="s">
        <v>240</v>
      </c>
      <c r="F118" s="122">
        <f>SUM(F105:F116)</f>
        <v>10446.779999999999</v>
      </c>
      <c r="G118" s="122">
        <f>SUM(G105:G116)</f>
        <v>4972.16</v>
      </c>
      <c r="H118" s="122">
        <f>SUM(H105:H116)</f>
        <v>5474.619999999999</v>
      </c>
      <c r="I118" s="151"/>
    </row>
    <row r="119" spans="1:13" x14ac:dyDescent="0.25">
      <c r="A119" s="127"/>
      <c r="E119" s="115"/>
      <c r="H119" s="116"/>
      <c r="I119" s="116"/>
      <c r="J119" s="109"/>
    </row>
    <row r="120" spans="1:13" s="109" customFormat="1" x14ac:dyDescent="0.25">
      <c r="A120" s="120"/>
      <c r="B120" s="115"/>
      <c r="C120" s="115"/>
      <c r="D120" s="115"/>
      <c r="E120" s="129" t="s">
        <v>189</v>
      </c>
      <c r="F120" s="116">
        <f>F78+F92+F101+F118</f>
        <v>28781.91</v>
      </c>
      <c r="G120" s="116">
        <f>G78+G92+G101+G118</f>
        <v>14812.75</v>
      </c>
      <c r="H120" s="116">
        <f>H78+H92+H101+H118</f>
        <v>15071.66</v>
      </c>
      <c r="I120" s="116"/>
      <c r="K120" s="116" t="e">
        <f>+H57+H137+#REF!</f>
        <v>#REF!</v>
      </c>
      <c r="L120" s="116"/>
      <c r="M120" s="115"/>
    </row>
    <row r="121" spans="1:13" s="109" customFormat="1" x14ac:dyDescent="0.25">
      <c r="A121" s="120"/>
      <c r="B121" s="115"/>
      <c r="C121" s="115"/>
      <c r="D121" s="115"/>
      <c r="E121" s="129"/>
      <c r="F121" s="116"/>
      <c r="G121" s="116"/>
      <c r="H121" s="116"/>
      <c r="I121" s="116"/>
      <c r="K121" s="116"/>
      <c r="L121" s="116"/>
      <c r="M121" s="115"/>
    </row>
    <row r="122" spans="1:13" s="109" customFormat="1" x14ac:dyDescent="0.25">
      <c r="A122" s="109" t="s">
        <v>56</v>
      </c>
      <c r="B122" s="115"/>
      <c r="C122" s="115"/>
      <c r="D122" s="115"/>
      <c r="E122" s="117"/>
      <c r="F122" s="163"/>
      <c r="G122" s="118"/>
      <c r="H122" s="118"/>
      <c r="I122" s="116"/>
      <c r="K122" s="116"/>
      <c r="L122" s="116"/>
      <c r="M122" s="115"/>
    </row>
    <row r="123" spans="1:13" s="109" customFormat="1" x14ac:dyDescent="0.25">
      <c r="B123" s="115"/>
      <c r="C123" s="115"/>
      <c r="D123" s="115"/>
      <c r="E123" s="117"/>
      <c r="F123" s="122"/>
      <c r="G123" s="118"/>
      <c r="H123" s="118"/>
      <c r="I123" s="116"/>
      <c r="K123" s="116"/>
      <c r="L123" s="116"/>
      <c r="M123" s="115"/>
    </row>
    <row r="124" spans="1:13" s="109" customFormat="1" x14ac:dyDescent="0.25">
      <c r="A124" s="115"/>
      <c r="B124" s="115" t="s">
        <v>203</v>
      </c>
      <c r="C124" s="115"/>
      <c r="D124" s="115"/>
      <c r="E124" s="117"/>
      <c r="F124" s="157">
        <v>165</v>
      </c>
      <c r="G124" s="157">
        <v>165</v>
      </c>
      <c r="H124" s="119">
        <f t="shared" ref="H124:H126" si="8">+F124-G124</f>
        <v>0</v>
      </c>
      <c r="I124" s="160" t="s">
        <v>251</v>
      </c>
      <c r="K124" s="116"/>
      <c r="L124" s="116"/>
      <c r="M124" s="115"/>
    </row>
    <row r="125" spans="1:13" s="109" customFormat="1" x14ac:dyDescent="0.25">
      <c r="A125" s="115"/>
      <c r="B125" s="115" t="s">
        <v>204</v>
      </c>
      <c r="C125" s="115"/>
      <c r="D125" s="115"/>
      <c r="E125" s="117"/>
      <c r="F125" s="137">
        <v>1400</v>
      </c>
      <c r="G125" s="137">
        <v>237.25</v>
      </c>
      <c r="H125" s="119">
        <f t="shared" si="8"/>
        <v>1162.75</v>
      </c>
      <c r="I125" s="116"/>
      <c r="K125" s="116"/>
      <c r="L125" s="116"/>
      <c r="M125" s="115"/>
    </row>
    <row r="126" spans="1:13" s="109" customFormat="1" x14ac:dyDescent="0.25">
      <c r="A126" s="115"/>
      <c r="B126" s="115" t="s">
        <v>6</v>
      </c>
      <c r="C126" s="115"/>
      <c r="D126" s="115"/>
      <c r="E126" s="117"/>
      <c r="F126" s="137">
        <v>100</v>
      </c>
      <c r="G126" s="137">
        <v>13.01</v>
      </c>
      <c r="H126" s="119">
        <f t="shared" si="8"/>
        <v>86.99</v>
      </c>
      <c r="I126" s="116"/>
      <c r="K126" s="116"/>
      <c r="L126" s="116"/>
      <c r="M126" s="115"/>
    </row>
    <row r="127" spans="1:13" s="109" customFormat="1" x14ac:dyDescent="0.25">
      <c r="A127" s="115"/>
      <c r="B127" s="115" t="s">
        <v>211</v>
      </c>
      <c r="C127" s="115"/>
      <c r="D127" s="115"/>
      <c r="E127" s="117"/>
      <c r="F127" s="137"/>
      <c r="G127" s="137"/>
      <c r="H127" s="119"/>
      <c r="I127" s="116"/>
      <c r="K127" s="116"/>
      <c r="L127" s="116"/>
      <c r="M127" s="115"/>
    </row>
    <row r="128" spans="1:13" s="109" customFormat="1" x14ac:dyDescent="0.25">
      <c r="A128" s="115"/>
      <c r="B128" s="115"/>
      <c r="C128" s="115" t="s">
        <v>205</v>
      </c>
      <c r="D128" s="115"/>
      <c r="E128" s="117"/>
      <c r="F128" s="153">
        <v>335</v>
      </c>
      <c r="G128" s="137">
        <v>335</v>
      </c>
      <c r="H128" s="119">
        <f t="shared" ref="H128:H134" si="9">+F128-G128</f>
        <v>0</v>
      </c>
      <c r="I128" s="162" t="s">
        <v>249</v>
      </c>
      <c r="K128" s="116"/>
      <c r="L128" s="116"/>
      <c r="M128" s="115"/>
    </row>
    <row r="129" spans="1:13" s="109" customFormat="1" x14ac:dyDescent="0.25">
      <c r="A129" s="115"/>
      <c r="B129" s="115"/>
      <c r="C129" s="115" t="s">
        <v>212</v>
      </c>
      <c r="D129" s="115"/>
      <c r="E129" s="117"/>
      <c r="F129" s="137">
        <v>1250</v>
      </c>
      <c r="G129" s="137">
        <v>245.15</v>
      </c>
      <c r="H129" s="119">
        <f t="shared" si="9"/>
        <v>1004.85</v>
      </c>
      <c r="I129" s="116"/>
      <c r="K129" s="116"/>
      <c r="L129" s="116"/>
      <c r="M129" s="115"/>
    </row>
    <row r="130" spans="1:13" s="109" customFormat="1" x14ac:dyDescent="0.25">
      <c r="A130" s="115"/>
      <c r="B130" s="115" t="s">
        <v>176</v>
      </c>
      <c r="C130" s="115"/>
      <c r="D130" s="115"/>
      <c r="E130" s="117"/>
      <c r="F130" s="137">
        <v>300</v>
      </c>
      <c r="G130" s="137">
        <v>300</v>
      </c>
      <c r="H130" s="119">
        <f t="shared" si="9"/>
        <v>0</v>
      </c>
      <c r="I130" s="162" t="s">
        <v>249</v>
      </c>
      <c r="K130" s="116"/>
      <c r="L130" s="116"/>
      <c r="M130" s="115"/>
    </row>
    <row r="131" spans="1:13" s="109" customFormat="1" x14ac:dyDescent="0.25">
      <c r="A131" s="115"/>
      <c r="B131" s="115" t="s">
        <v>225</v>
      </c>
      <c r="C131" s="115"/>
      <c r="D131" s="115"/>
      <c r="E131" s="117"/>
      <c r="F131" s="157">
        <v>134.87</v>
      </c>
      <c r="G131" s="157">
        <v>134.87</v>
      </c>
      <c r="H131" s="119">
        <f t="shared" si="9"/>
        <v>0</v>
      </c>
      <c r="I131" s="160" t="s">
        <v>251</v>
      </c>
      <c r="K131" s="116"/>
      <c r="L131" s="116"/>
      <c r="M131" s="115"/>
    </row>
    <row r="132" spans="1:13" s="109" customFormat="1" x14ac:dyDescent="0.25">
      <c r="A132" s="115"/>
      <c r="B132" s="115" t="s">
        <v>217</v>
      </c>
      <c r="C132" s="115"/>
      <c r="D132" s="115"/>
      <c r="E132" s="117"/>
      <c r="F132" s="137">
        <v>300</v>
      </c>
      <c r="G132" s="137">
        <v>50</v>
      </c>
      <c r="H132" s="119">
        <f t="shared" si="9"/>
        <v>250</v>
      </c>
      <c r="I132" s="116" t="s">
        <v>250</v>
      </c>
      <c r="K132" s="116"/>
      <c r="L132" s="116"/>
      <c r="M132" s="115"/>
    </row>
    <row r="133" spans="1:13" s="109" customFormat="1" x14ac:dyDescent="0.25">
      <c r="A133" s="115"/>
      <c r="B133" s="115" t="s">
        <v>265</v>
      </c>
      <c r="C133" s="115"/>
      <c r="D133" s="115"/>
      <c r="E133" s="117"/>
      <c r="F133" s="137">
        <v>155</v>
      </c>
      <c r="G133" s="137">
        <v>155</v>
      </c>
      <c r="H133" s="119">
        <f t="shared" si="9"/>
        <v>0</v>
      </c>
      <c r="I133" s="116" t="s">
        <v>266</v>
      </c>
      <c r="K133" s="116"/>
      <c r="L133" s="116"/>
      <c r="M133" s="115"/>
    </row>
    <row r="134" spans="1:13" s="109" customFormat="1" x14ac:dyDescent="0.25">
      <c r="A134" s="115"/>
      <c r="B134" s="115" t="s">
        <v>25</v>
      </c>
      <c r="C134" s="115"/>
      <c r="D134" s="115"/>
      <c r="E134" s="117"/>
      <c r="F134" s="137">
        <v>100</v>
      </c>
      <c r="G134" s="137">
        <v>118.23</v>
      </c>
      <c r="H134" s="119">
        <f t="shared" si="9"/>
        <v>-18.230000000000004</v>
      </c>
      <c r="I134" s="116"/>
      <c r="K134" s="116"/>
      <c r="L134" s="116"/>
      <c r="M134" s="115"/>
    </row>
    <row r="135" spans="1:13" s="109" customFormat="1" x14ac:dyDescent="0.25">
      <c r="A135" s="115"/>
      <c r="B135" s="115"/>
      <c r="C135" s="115"/>
      <c r="D135" s="115"/>
      <c r="E135" s="117"/>
      <c r="F135" s="137"/>
      <c r="G135" s="137"/>
      <c r="H135" s="119"/>
      <c r="I135" s="116"/>
      <c r="K135" s="116"/>
      <c r="L135" s="116"/>
      <c r="M135" s="115"/>
    </row>
    <row r="136" spans="1:13" s="109" customFormat="1" x14ac:dyDescent="0.25">
      <c r="A136" s="115"/>
      <c r="B136" s="115"/>
      <c r="C136" s="115"/>
      <c r="D136" s="115"/>
      <c r="E136" s="117"/>
      <c r="F136" s="122"/>
      <c r="G136" s="122"/>
      <c r="H136" s="119"/>
      <c r="I136" s="128"/>
      <c r="J136" s="115"/>
    </row>
    <row r="137" spans="1:13" ht="18" x14ac:dyDescent="0.25">
      <c r="A137" s="109"/>
      <c r="C137" s="109"/>
      <c r="D137" s="109"/>
      <c r="E137" s="121" t="s">
        <v>187</v>
      </c>
      <c r="F137" s="124">
        <f>SUM(F124:F134)</f>
        <v>4239.87</v>
      </c>
      <c r="G137" s="124">
        <f>SUM(G124:G134)</f>
        <v>1753.5099999999998</v>
      </c>
      <c r="H137" s="124">
        <f>SUM(H124:H134)</f>
        <v>2486.36</v>
      </c>
      <c r="I137" s="116"/>
      <c r="J137" s="131"/>
      <c r="K137" s="108"/>
    </row>
    <row r="138" spans="1:13" ht="18" x14ac:dyDescent="0.25">
      <c r="A138" s="109"/>
      <c r="C138" s="109"/>
      <c r="D138" s="109"/>
      <c r="E138" s="121"/>
      <c r="F138" s="124"/>
      <c r="G138" s="124"/>
      <c r="H138" s="124"/>
      <c r="I138" s="116"/>
      <c r="J138" s="131"/>
      <c r="K138" s="108"/>
    </row>
    <row r="139" spans="1:13" ht="18" x14ac:dyDescent="0.25">
      <c r="A139" s="109"/>
      <c r="C139" s="109"/>
      <c r="D139" s="109"/>
      <c r="E139" s="121" t="s">
        <v>245</v>
      </c>
      <c r="F139" s="124">
        <f>F57+F65+F120+F137</f>
        <v>35735.040000000001</v>
      </c>
      <c r="G139" s="124">
        <f>G57+G65+G120+G137</f>
        <v>19279.52</v>
      </c>
      <c r="H139" s="124">
        <f>H57+H65+H120+H137</f>
        <v>17558.02</v>
      </c>
      <c r="I139" s="116"/>
      <c r="J139" s="131"/>
      <c r="K139" s="108"/>
    </row>
    <row r="140" spans="1:13" ht="18" x14ac:dyDescent="0.25">
      <c r="A140" s="109"/>
      <c r="C140" s="109"/>
      <c r="D140" s="109"/>
      <c r="E140" s="121"/>
      <c r="F140" s="124"/>
      <c r="G140" s="124"/>
      <c r="H140" s="124"/>
      <c r="I140" s="116"/>
      <c r="J140" s="131"/>
      <c r="K140" s="108"/>
    </row>
    <row r="141" spans="1:13" x14ac:dyDescent="0.25">
      <c r="B141" s="109"/>
      <c r="D141" s="109"/>
      <c r="E141" s="115"/>
      <c r="H141" s="116"/>
      <c r="I141" s="116"/>
      <c r="J141" s="109"/>
    </row>
    <row r="142" spans="1:13" s="108" customFormat="1" ht="18" x14ac:dyDescent="0.25">
      <c r="A142" s="108" t="s">
        <v>190</v>
      </c>
      <c r="B142" s="109"/>
      <c r="C142" s="115"/>
      <c r="D142" s="109"/>
      <c r="E142" s="130"/>
      <c r="F142" s="131">
        <f>G6+F47-F139</f>
        <v>5866.3400000000038</v>
      </c>
      <c r="G142" s="131">
        <f>G6+G47-G139</f>
        <v>19565.12</v>
      </c>
      <c r="H142" s="131">
        <f>G6+H47-H139</f>
        <v>1255.380000000001</v>
      </c>
      <c r="I142" s="131"/>
      <c r="J142" s="109"/>
    </row>
    <row r="143" spans="1:13" s="109" customFormat="1" x14ac:dyDescent="0.25">
      <c r="A143" s="120"/>
      <c r="B143" s="115"/>
      <c r="C143" s="115"/>
      <c r="D143" s="115"/>
      <c r="E143" s="129"/>
      <c r="F143" s="116"/>
      <c r="G143" s="116" t="s">
        <v>267</v>
      </c>
      <c r="H143" s="118"/>
      <c r="I143" s="123"/>
      <c r="J143" s="115"/>
    </row>
    <row r="144" spans="1:13" x14ac:dyDescent="0.25">
      <c r="H144" s="118">
        <f>G6+G47-F139</f>
        <v>3109.5999999999985</v>
      </c>
      <c r="I144" s="123"/>
    </row>
    <row r="145" spans="2:9" x14ac:dyDescent="0.25">
      <c r="I145" s="123"/>
    </row>
    <row r="146" spans="2:9" ht="18" x14ac:dyDescent="0.25">
      <c r="B146" s="108"/>
      <c r="D146" s="108"/>
      <c r="I146" s="123"/>
    </row>
    <row r="147" spans="2:9" x14ac:dyDescent="0.25">
      <c r="I147" s="123"/>
    </row>
    <row r="148" spans="2:9" ht="18" x14ac:dyDescent="0.25">
      <c r="C148" s="108"/>
      <c r="I148" s="123"/>
    </row>
    <row r="149" spans="2:9" x14ac:dyDescent="0.25">
      <c r="I149" s="123"/>
    </row>
    <row r="150" spans="2:9" x14ac:dyDescent="0.25">
      <c r="I150" s="123"/>
    </row>
    <row r="151" spans="2:9" x14ac:dyDescent="0.25">
      <c r="I151" s="123"/>
    </row>
    <row r="152" spans="2:9" x14ac:dyDescent="0.25">
      <c r="I152" s="123"/>
    </row>
    <row r="153" spans="2:9" x14ac:dyDescent="0.25">
      <c r="I153" s="123"/>
    </row>
    <row r="154" spans="2:9" x14ac:dyDescent="0.25">
      <c r="I154" s="123"/>
    </row>
    <row r="155" spans="2:9" x14ac:dyDescent="0.25">
      <c r="I155" s="123"/>
    </row>
    <row r="156" spans="2:9" x14ac:dyDescent="0.25">
      <c r="I156" s="123"/>
    </row>
    <row r="157" spans="2:9" x14ac:dyDescent="0.25">
      <c r="I157" s="123"/>
    </row>
    <row r="158" spans="2:9" x14ac:dyDescent="0.25">
      <c r="I158" s="123"/>
    </row>
    <row r="159" spans="2:9" x14ac:dyDescent="0.25">
      <c r="I159" s="123"/>
    </row>
    <row r="160" spans="2:9" x14ac:dyDescent="0.25">
      <c r="I160" s="123"/>
    </row>
    <row r="161" spans="9:9" x14ac:dyDescent="0.25">
      <c r="I161" s="123"/>
    </row>
    <row r="162" spans="9:9" x14ac:dyDescent="0.25">
      <c r="I162" s="123"/>
    </row>
  </sheetData>
  <sortState ref="B69:C89">
    <sortCondition ref="B69"/>
  </sortState>
  <mergeCells count="2">
    <mergeCell ref="A1:J1"/>
    <mergeCell ref="A2:J2"/>
  </mergeCells>
  <pageMargins left="0.59027777777777801" right="0.59027777777777801" top="0.59027777777777801" bottom="0.82916666666666705" header="0.51180555555555596" footer="0.59027777777777801"/>
  <pageSetup scale="62" fitToHeight="15" orientation="portrait" useFirstPageNumber="1" horizontalDpi="300" verticalDpi="300"/>
  <headerFooter alignWithMargins="0">
    <oddFooter>&amp;CPage &amp;P</oddFooter>
  </headerFooter>
  <rowBreaks count="2" manualBreakCount="2">
    <brk id="48" max="9" man="1"/>
    <brk id="65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AL335"/>
  <sheetViews>
    <sheetView zoomScale="75" zoomScaleNormal="75" zoomScalePageLayoutView="75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F19" sqref="F19"/>
    </sheetView>
  </sheetViews>
  <sheetFormatPr defaultColWidth="8.85546875" defaultRowHeight="18.75" x14ac:dyDescent="0.3"/>
  <cols>
    <col min="1" max="1" width="35.85546875" customWidth="1"/>
    <col min="2" max="2" width="17.42578125" hidden="1" customWidth="1"/>
    <col min="3" max="3" width="17.42578125" customWidth="1"/>
    <col min="4" max="4" width="17.42578125" style="30" customWidth="1"/>
    <col min="5" max="5" width="16.85546875" hidden="1" customWidth="1"/>
    <col min="6" max="6" width="17.42578125" customWidth="1"/>
    <col min="7" max="8" width="17.42578125" style="30" customWidth="1"/>
    <col min="9" max="9" width="72" bestFit="1" customWidth="1"/>
    <col min="10" max="1390" width="8.85546875" style="3"/>
  </cols>
  <sheetData>
    <row r="1" spans="1:1390" s="3" customFormat="1" ht="21" customHeight="1" x14ac:dyDescent="0.45">
      <c r="A1" s="170" t="s">
        <v>182</v>
      </c>
      <c r="B1" s="170"/>
      <c r="C1" s="170"/>
      <c r="D1" s="170"/>
      <c r="E1" s="170"/>
      <c r="F1" s="170"/>
      <c r="G1" s="170"/>
      <c r="H1" s="170"/>
      <c r="I1" s="170"/>
    </row>
    <row r="2" spans="1:1390" s="35" customFormat="1" ht="24" customHeight="1" x14ac:dyDescent="0.45">
      <c r="A2" s="170"/>
      <c r="B2" s="170"/>
      <c r="C2" s="170"/>
      <c r="D2" s="170"/>
      <c r="E2" s="170"/>
      <c r="F2" s="170"/>
      <c r="G2" s="170"/>
      <c r="H2" s="170"/>
      <c r="I2" s="17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</row>
    <row r="3" spans="1:1390" s="3" customFormat="1" x14ac:dyDescent="0.3">
      <c r="A3" s="4"/>
      <c r="B3" s="5"/>
      <c r="C3" s="79" t="s">
        <v>117</v>
      </c>
      <c r="D3" s="79"/>
      <c r="E3" s="79"/>
      <c r="F3" s="79"/>
      <c r="G3" s="79"/>
      <c r="H3" s="79"/>
    </row>
    <row r="4" spans="1:1390" s="3" customFormat="1" x14ac:dyDescent="0.3">
      <c r="A4" s="6" t="s">
        <v>50</v>
      </c>
      <c r="C4" s="7">
        <v>18402.72</v>
      </c>
      <c r="D4" s="23"/>
      <c r="E4" s="26"/>
      <c r="G4" s="26"/>
      <c r="H4" s="26"/>
      <c r="I4" s="32"/>
    </row>
    <row r="5" spans="1:1390" s="3" customFormat="1" x14ac:dyDescent="0.3">
      <c r="A5" s="6" t="s">
        <v>51</v>
      </c>
      <c r="C5" s="8">
        <v>6916.39</v>
      </c>
      <c r="D5" s="27"/>
      <c r="E5" s="26"/>
      <c r="G5" s="26"/>
      <c r="H5" s="26"/>
      <c r="I5" s="24"/>
    </row>
    <row r="6" spans="1:1390" s="3" customFormat="1" x14ac:dyDescent="0.3">
      <c r="A6" s="4" t="s">
        <v>77</v>
      </c>
      <c r="C6" s="9">
        <f>SUM(C4:C5)</f>
        <v>25319.11</v>
      </c>
      <c r="D6" s="28"/>
      <c r="H6" s="29"/>
      <c r="I6" s="107"/>
    </row>
    <row r="7" spans="1:1390" s="3" customFormat="1" x14ac:dyDescent="0.3">
      <c r="A7" s="4"/>
      <c r="D7" s="26"/>
      <c r="E7" s="26"/>
      <c r="F7" s="77" t="s">
        <v>82</v>
      </c>
      <c r="G7" s="75" t="s">
        <v>81</v>
      </c>
      <c r="H7" s="76" t="s">
        <v>112</v>
      </c>
      <c r="I7" s="26"/>
    </row>
    <row r="8" spans="1:1390" s="3" customFormat="1" ht="18" customHeight="1" thickBot="1" x14ac:dyDescent="0.4">
      <c r="A8" s="15"/>
      <c r="B8" s="165" t="s">
        <v>173</v>
      </c>
      <c r="C8" s="166"/>
      <c r="D8" s="166"/>
      <c r="E8" s="166"/>
      <c r="F8" s="43"/>
      <c r="G8" s="56"/>
      <c r="H8" s="39"/>
      <c r="I8" s="16"/>
    </row>
    <row r="9" spans="1:1390" s="3" customFormat="1" ht="18" customHeight="1" x14ac:dyDescent="0.35">
      <c r="A9" s="37"/>
      <c r="B9" s="171" t="s">
        <v>0</v>
      </c>
      <c r="C9" s="172"/>
      <c r="D9" s="173"/>
      <c r="E9" s="174" t="s">
        <v>39</v>
      </c>
      <c r="F9" s="175"/>
      <c r="G9" s="176"/>
      <c r="H9" s="62"/>
      <c r="I9" s="38"/>
    </row>
    <row r="10" spans="1:1390" s="3" customFormat="1" ht="18" customHeight="1" x14ac:dyDescent="0.3">
      <c r="A10" s="2"/>
      <c r="B10" s="63" t="s">
        <v>38</v>
      </c>
      <c r="C10" s="67"/>
      <c r="D10" s="64" t="s">
        <v>75</v>
      </c>
      <c r="E10" s="63" t="s">
        <v>38</v>
      </c>
      <c r="F10" s="67"/>
      <c r="G10" s="64" t="s">
        <v>75</v>
      </c>
      <c r="H10" s="80" t="s">
        <v>111</v>
      </c>
      <c r="I10" s="17" t="s">
        <v>52</v>
      </c>
    </row>
    <row r="11" spans="1:1390" s="3" customFormat="1" ht="18" customHeight="1" x14ac:dyDescent="0.3">
      <c r="A11" s="4"/>
      <c r="B11" s="65" t="s">
        <v>92</v>
      </c>
      <c r="C11" s="67" t="s">
        <v>83</v>
      </c>
      <c r="D11" s="64" t="s">
        <v>0</v>
      </c>
      <c r="E11" s="65" t="s">
        <v>92</v>
      </c>
      <c r="F11" s="67" t="s">
        <v>83</v>
      </c>
      <c r="G11" s="64" t="s">
        <v>39</v>
      </c>
      <c r="H11" s="40"/>
      <c r="I11" s="14"/>
    </row>
    <row r="12" spans="1:1390" s="3" customFormat="1" ht="18" customHeight="1" x14ac:dyDescent="0.3">
      <c r="A12" s="4"/>
      <c r="B12" s="45"/>
      <c r="C12" s="12"/>
      <c r="D12" s="44"/>
      <c r="E12" s="45"/>
      <c r="F12" s="12"/>
      <c r="G12" s="44"/>
      <c r="H12" s="40"/>
      <c r="I12" s="14"/>
    </row>
    <row r="13" spans="1:1390" s="3" customFormat="1" ht="21" customHeight="1" x14ac:dyDescent="0.3">
      <c r="A13" s="4" t="s">
        <v>64</v>
      </c>
      <c r="B13" s="46"/>
      <c r="C13" s="11"/>
      <c r="D13" s="47"/>
      <c r="E13" s="46"/>
      <c r="F13" s="11"/>
      <c r="G13" s="47"/>
      <c r="H13" s="41"/>
      <c r="I13" s="14"/>
    </row>
    <row r="14" spans="1:1390" s="81" customFormat="1" ht="21" customHeight="1" x14ac:dyDescent="0.3">
      <c r="A14" s="18" t="s">
        <v>166</v>
      </c>
      <c r="B14" s="48">
        <v>16684</v>
      </c>
      <c r="C14" s="142">
        <v>6916.75</v>
      </c>
      <c r="D14" s="143">
        <v>6916.75</v>
      </c>
      <c r="E14" s="48">
        <v>8951.2099999999991</v>
      </c>
      <c r="F14" s="68">
        <v>1500</v>
      </c>
      <c r="G14" s="47">
        <v>1575.76</v>
      </c>
      <c r="H14" s="41">
        <f>+D14-G14</f>
        <v>5340.99</v>
      </c>
      <c r="I14" s="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</row>
    <row r="15" spans="1:1390" s="3" customFormat="1" ht="21" customHeight="1" x14ac:dyDescent="0.3">
      <c r="A15" s="18" t="s">
        <v>34</v>
      </c>
      <c r="B15" s="48">
        <v>7807.62</v>
      </c>
      <c r="C15" s="142">
        <v>7200</v>
      </c>
      <c r="D15" s="143">
        <v>4055.63</v>
      </c>
      <c r="E15" s="48">
        <v>65.66</v>
      </c>
      <c r="F15" s="68">
        <v>150</v>
      </c>
      <c r="G15" s="47">
        <v>0</v>
      </c>
      <c r="H15" s="41">
        <f>+D15-G15</f>
        <v>4055.63</v>
      </c>
      <c r="I15" s="144" t="s">
        <v>181</v>
      </c>
    </row>
    <row r="16" spans="1:1390" s="3" customFormat="1" ht="21" customHeight="1" x14ac:dyDescent="0.3">
      <c r="A16" s="18" t="s">
        <v>44</v>
      </c>
      <c r="B16" s="48">
        <v>10272</v>
      </c>
      <c r="C16" s="142">
        <v>5000</v>
      </c>
      <c r="D16" s="143"/>
      <c r="E16" s="48">
        <v>16539.099999999999</v>
      </c>
      <c r="F16" s="68">
        <v>5000</v>
      </c>
      <c r="G16" s="47"/>
      <c r="H16" s="41"/>
      <c r="I16" s="14"/>
    </row>
    <row r="17" spans="1:1390" s="3" customFormat="1" ht="21" customHeight="1" x14ac:dyDescent="0.3">
      <c r="A17" s="4" t="s">
        <v>46</v>
      </c>
      <c r="B17" s="48"/>
      <c r="C17" s="68"/>
      <c r="D17" s="47"/>
      <c r="E17" s="48"/>
      <c r="F17" s="68"/>
      <c r="G17" s="47"/>
      <c r="H17" s="41"/>
      <c r="I17" s="19"/>
    </row>
    <row r="18" spans="1:1390" s="81" customFormat="1" ht="21" customHeight="1" x14ac:dyDescent="0.3">
      <c r="A18" s="66" t="s">
        <v>68</v>
      </c>
      <c r="B18" s="48">
        <v>994.01</v>
      </c>
      <c r="C18" s="142">
        <v>787.97</v>
      </c>
      <c r="D18" s="143">
        <v>0</v>
      </c>
      <c r="E18" s="48">
        <v>1799.62</v>
      </c>
      <c r="F18" s="68">
        <v>697.86</v>
      </c>
      <c r="G18" s="47">
        <v>0</v>
      </c>
      <c r="H18" s="41">
        <f t="shared" ref="H18:H23" si="0">+D18-G18</f>
        <v>0</v>
      </c>
      <c r="I18" s="146" t="s">
        <v>154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</row>
    <row r="19" spans="1:1390" s="81" customFormat="1" ht="21" customHeight="1" x14ac:dyDescent="0.3">
      <c r="A19" s="66" t="s">
        <v>68</v>
      </c>
      <c r="B19" s="48"/>
      <c r="C19" s="142"/>
      <c r="D19" s="143"/>
      <c r="E19" s="48"/>
      <c r="F19" s="68">
        <v>1581</v>
      </c>
      <c r="G19" s="47">
        <v>0</v>
      </c>
      <c r="H19" s="41">
        <f t="shared" si="0"/>
        <v>0</v>
      </c>
      <c r="I19" s="146" t="s">
        <v>147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</row>
    <row r="20" spans="1:1390" s="81" customFormat="1" ht="21" customHeight="1" x14ac:dyDescent="0.3">
      <c r="A20" s="66" t="s">
        <v>180</v>
      </c>
      <c r="B20" s="48"/>
      <c r="C20" s="142">
        <v>1000</v>
      </c>
      <c r="D20" s="143">
        <v>666.34</v>
      </c>
      <c r="E20" s="48"/>
      <c r="F20" s="68">
        <v>0</v>
      </c>
      <c r="G20" s="47"/>
      <c r="H20" s="41">
        <f>+D20-G20</f>
        <v>666.34</v>
      </c>
      <c r="I20" s="144" t="s">
        <v>170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</row>
    <row r="21" spans="1:1390" s="81" customFormat="1" ht="21" customHeight="1" x14ac:dyDescent="0.3">
      <c r="A21" s="66" t="s">
        <v>149</v>
      </c>
      <c r="B21" s="48"/>
      <c r="C21" s="142"/>
      <c r="D21" s="143"/>
      <c r="E21" s="48"/>
      <c r="F21" s="68">
        <v>1700</v>
      </c>
      <c r="G21" s="47">
        <v>820.2</v>
      </c>
      <c r="H21" s="41"/>
      <c r="I21" s="146" t="s">
        <v>167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</row>
    <row r="22" spans="1:1390" s="81" customFormat="1" ht="21" customHeight="1" x14ac:dyDescent="0.3">
      <c r="A22" s="66" t="s">
        <v>104</v>
      </c>
      <c r="B22" s="48">
        <v>567</v>
      </c>
      <c r="C22" s="142">
        <v>700</v>
      </c>
      <c r="D22" s="143"/>
      <c r="E22" s="48">
        <v>720.48</v>
      </c>
      <c r="F22" s="68">
        <v>1100</v>
      </c>
      <c r="G22" s="47"/>
      <c r="H22" s="41">
        <f t="shared" si="0"/>
        <v>0</v>
      </c>
      <c r="I22" s="144" t="s">
        <v>85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</row>
    <row r="23" spans="1:1390" s="81" customFormat="1" ht="21" customHeight="1" x14ac:dyDescent="0.3">
      <c r="A23" s="66" t="s">
        <v>105</v>
      </c>
      <c r="B23" s="48">
        <v>707</v>
      </c>
      <c r="C23" s="142">
        <v>400</v>
      </c>
      <c r="D23" s="143"/>
      <c r="E23" s="48">
        <v>755.52</v>
      </c>
      <c r="F23" s="68">
        <v>1100</v>
      </c>
      <c r="G23" s="47">
        <v>180</v>
      </c>
      <c r="H23" s="41">
        <f t="shared" si="0"/>
        <v>-180</v>
      </c>
      <c r="I23" s="144" t="s">
        <v>86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</row>
    <row r="24" spans="1:1390" s="81" customFormat="1" ht="21" customHeight="1" x14ac:dyDescent="0.3">
      <c r="A24" s="66" t="s">
        <v>168</v>
      </c>
      <c r="B24" s="48"/>
      <c r="C24" s="142"/>
      <c r="D24" s="143"/>
      <c r="E24" s="48">
        <v>191.05</v>
      </c>
      <c r="F24" s="68">
        <v>3500</v>
      </c>
      <c r="G24" s="47">
        <v>28.87</v>
      </c>
      <c r="H24" s="41">
        <f>+F24-G24</f>
        <v>3471.13</v>
      </c>
      <c r="I24" s="144" t="s">
        <v>169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</row>
    <row r="25" spans="1:1390" s="3" customFormat="1" ht="21" customHeight="1" x14ac:dyDescent="0.3">
      <c r="A25" s="18"/>
      <c r="B25" s="49"/>
      <c r="C25" s="69"/>
      <c r="D25" s="47"/>
      <c r="E25" s="48"/>
      <c r="F25" s="68"/>
      <c r="G25" s="47"/>
      <c r="H25" s="41"/>
      <c r="I25" s="14"/>
    </row>
    <row r="26" spans="1:1390" s="3" customFormat="1" ht="21" customHeight="1" x14ac:dyDescent="0.3">
      <c r="A26" s="4" t="s">
        <v>47</v>
      </c>
      <c r="B26" s="48" t="s">
        <v>91</v>
      </c>
      <c r="C26" s="68"/>
      <c r="D26" s="47"/>
      <c r="E26" s="48"/>
      <c r="F26" s="68"/>
      <c r="G26" s="47"/>
      <c r="H26" s="86"/>
      <c r="I26" s="14"/>
    </row>
    <row r="27" spans="1:1390" s="81" customFormat="1" ht="21" customHeight="1" x14ac:dyDescent="0.3">
      <c r="A27" s="18" t="s">
        <v>78</v>
      </c>
      <c r="B27" s="48">
        <v>3498</v>
      </c>
      <c r="C27" s="68">
        <v>1500</v>
      </c>
      <c r="D27" s="47">
        <v>1060</v>
      </c>
      <c r="E27" s="48">
        <v>2492.73</v>
      </c>
      <c r="F27" s="68">
        <v>0</v>
      </c>
      <c r="G27" s="47">
        <v>0</v>
      </c>
      <c r="H27" s="41">
        <f t="shared" ref="H27:H32" si="1">+D27-G27</f>
        <v>1060</v>
      </c>
      <c r="I27" s="14" t="s">
        <v>165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</row>
    <row r="28" spans="1:1390" s="81" customFormat="1" ht="21" customHeight="1" x14ac:dyDescent="0.3">
      <c r="A28" s="18" t="s">
        <v>43</v>
      </c>
      <c r="B28" s="48">
        <v>1028</v>
      </c>
      <c r="C28" s="68">
        <v>1400</v>
      </c>
      <c r="D28" s="47">
        <v>1200</v>
      </c>
      <c r="E28" s="48">
        <v>753.25</v>
      </c>
      <c r="F28" s="68">
        <v>875</v>
      </c>
      <c r="G28" s="47">
        <v>812.5</v>
      </c>
      <c r="H28" s="41">
        <f t="shared" si="1"/>
        <v>387.5</v>
      </c>
      <c r="I28" s="14" t="s">
        <v>178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</row>
    <row r="29" spans="1:1390" s="81" customFormat="1" ht="21" customHeight="1" x14ac:dyDescent="0.3">
      <c r="A29" s="18" t="s">
        <v>42</v>
      </c>
      <c r="B29" s="48">
        <v>350</v>
      </c>
      <c r="C29" s="68">
        <v>60</v>
      </c>
      <c r="D29" s="47">
        <v>0</v>
      </c>
      <c r="E29" s="48">
        <v>80</v>
      </c>
      <c r="F29" s="68">
        <v>25</v>
      </c>
      <c r="G29" s="47">
        <v>0</v>
      </c>
      <c r="H29" s="41">
        <f t="shared" si="1"/>
        <v>0</v>
      </c>
      <c r="I29" s="1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</row>
    <row r="30" spans="1:1390" s="81" customFormat="1" ht="21" customHeight="1" x14ac:dyDescent="0.3">
      <c r="A30" s="18" t="s">
        <v>41</v>
      </c>
      <c r="B30" s="48">
        <v>240</v>
      </c>
      <c r="C30" s="68">
        <v>250</v>
      </c>
      <c r="D30" s="47">
        <v>220</v>
      </c>
      <c r="E30" s="48">
        <v>184</v>
      </c>
      <c r="F30" s="68">
        <v>156.25</v>
      </c>
      <c r="G30" s="47"/>
      <c r="H30" s="41">
        <f t="shared" si="1"/>
        <v>220</v>
      </c>
      <c r="I30" s="1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</row>
    <row r="31" spans="1:1390" s="104" customFormat="1" ht="23.25" customHeight="1" x14ac:dyDescent="0.3">
      <c r="A31" s="18" t="s">
        <v>40</v>
      </c>
      <c r="B31" s="48">
        <v>1257</v>
      </c>
      <c r="C31" s="68">
        <v>1500</v>
      </c>
      <c r="D31" s="47"/>
      <c r="E31" s="48">
        <v>2091.6999999999998</v>
      </c>
      <c r="F31" s="68">
        <v>3000</v>
      </c>
      <c r="G31" s="47"/>
      <c r="H31" s="41">
        <f t="shared" si="1"/>
        <v>0</v>
      </c>
      <c r="I31" s="32" t="s">
        <v>115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</row>
    <row r="32" spans="1:1390" s="3" customFormat="1" ht="23.25" customHeight="1" x14ac:dyDescent="0.3">
      <c r="A32" s="18" t="s">
        <v>45</v>
      </c>
      <c r="B32" s="48">
        <v>2740</v>
      </c>
      <c r="C32" s="68">
        <v>100</v>
      </c>
      <c r="D32" s="47">
        <v>100</v>
      </c>
      <c r="E32" s="48">
        <v>2574.42</v>
      </c>
      <c r="F32" s="68">
        <v>0</v>
      </c>
      <c r="G32" s="47"/>
      <c r="H32" s="41">
        <f t="shared" si="1"/>
        <v>100</v>
      </c>
      <c r="I32" s="14"/>
    </row>
    <row r="33" spans="1:1390" s="3" customFormat="1" ht="21" customHeight="1" x14ac:dyDescent="0.3">
      <c r="A33" s="4" t="s">
        <v>65</v>
      </c>
      <c r="B33" s="50"/>
      <c r="C33" s="70"/>
      <c r="D33" s="47"/>
      <c r="E33" s="50"/>
      <c r="F33" s="70"/>
      <c r="G33" s="57"/>
      <c r="H33" s="42"/>
      <c r="I33" s="14"/>
    </row>
    <row r="34" spans="1:1390" s="3" customFormat="1" ht="21" customHeight="1" x14ac:dyDescent="0.3">
      <c r="A34" s="18" t="s">
        <v>4</v>
      </c>
      <c r="B34" s="48">
        <v>8.7799999999999994</v>
      </c>
      <c r="C34" s="68">
        <v>4</v>
      </c>
      <c r="D34" s="47">
        <v>1.45</v>
      </c>
      <c r="E34" s="48"/>
      <c r="F34" s="68"/>
      <c r="G34" s="47"/>
      <c r="H34" s="41">
        <f>+D34-G34</f>
        <v>1.45</v>
      </c>
      <c r="I34" s="14"/>
    </row>
    <row r="35" spans="1:1390" s="3" customFormat="1" ht="21" customHeight="1" x14ac:dyDescent="0.3">
      <c r="A35" s="18" t="s">
        <v>177</v>
      </c>
      <c r="B35" s="48"/>
      <c r="C35" s="68">
        <v>540</v>
      </c>
      <c r="D35" s="47">
        <v>160</v>
      </c>
      <c r="E35" s="48"/>
      <c r="F35" s="68"/>
      <c r="G35" s="47"/>
      <c r="H35" s="41">
        <f>+D35-G35</f>
        <v>160</v>
      </c>
      <c r="I35" s="14"/>
    </row>
    <row r="36" spans="1:1390" s="3" customFormat="1" ht="21" customHeight="1" x14ac:dyDescent="0.3">
      <c r="A36" s="18" t="s">
        <v>2</v>
      </c>
      <c r="B36" s="48">
        <v>437</v>
      </c>
      <c r="C36" s="68">
        <v>219</v>
      </c>
      <c r="D36" s="47">
        <v>219</v>
      </c>
      <c r="E36" s="48"/>
      <c r="F36" s="68"/>
      <c r="G36" s="47"/>
      <c r="H36" s="41">
        <f>+D36-G36</f>
        <v>219</v>
      </c>
      <c r="I36" s="14"/>
    </row>
    <row r="37" spans="1:1390" s="81" customFormat="1" ht="21" customHeight="1" x14ac:dyDescent="0.3">
      <c r="A37" s="18"/>
      <c r="B37" s="46"/>
      <c r="C37" s="68"/>
      <c r="D37" s="47"/>
      <c r="E37" s="48"/>
      <c r="F37" s="68"/>
      <c r="G37" s="47"/>
      <c r="H37" s="41"/>
      <c r="I37" s="1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</row>
    <row r="38" spans="1:1390" s="81" customFormat="1" ht="21" customHeight="1" x14ac:dyDescent="0.3">
      <c r="A38" s="20" t="s">
        <v>54</v>
      </c>
      <c r="B38" s="45">
        <f t="shared" ref="B38:H38" si="2">SUM(B14:B37)</f>
        <v>46590.409999999996</v>
      </c>
      <c r="C38" s="71">
        <f t="shared" si="2"/>
        <v>27577.72</v>
      </c>
      <c r="D38" s="44">
        <f t="shared" si="2"/>
        <v>14599.170000000002</v>
      </c>
      <c r="E38" s="58">
        <f t="shared" si="2"/>
        <v>37198.739999999991</v>
      </c>
      <c r="F38" s="71">
        <f t="shared" si="2"/>
        <v>20385.11</v>
      </c>
      <c r="G38" s="44">
        <f t="shared" si="2"/>
        <v>3417.33</v>
      </c>
      <c r="H38" s="40">
        <f t="shared" si="2"/>
        <v>15502.04</v>
      </c>
      <c r="I38" s="1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</row>
    <row r="39" spans="1:1390" s="3" customFormat="1" ht="21" customHeight="1" x14ac:dyDescent="0.3">
      <c r="A39" s="2" t="s">
        <v>39</v>
      </c>
      <c r="B39" s="46"/>
      <c r="C39" s="68"/>
      <c r="D39" s="47"/>
      <c r="E39" s="48"/>
      <c r="F39" s="68"/>
      <c r="G39" s="47"/>
      <c r="H39" s="41"/>
      <c r="I39" s="14"/>
    </row>
    <row r="40" spans="1:1390" s="3" customFormat="1" ht="18.75" hidden="1" customHeight="1" x14ac:dyDescent="0.3">
      <c r="A40" s="6" t="s">
        <v>15</v>
      </c>
      <c r="B40" s="46"/>
      <c r="C40" s="68"/>
      <c r="D40" s="47"/>
      <c r="E40" s="48"/>
      <c r="F40" s="68"/>
      <c r="G40" s="47"/>
      <c r="H40" s="41"/>
      <c r="I40" s="14"/>
    </row>
    <row r="41" spans="1:1390" s="3" customFormat="1" ht="18.75" hidden="1" customHeight="1" x14ac:dyDescent="0.3">
      <c r="A41" s="6" t="s">
        <v>28</v>
      </c>
      <c r="B41" s="46"/>
      <c r="C41" s="68"/>
      <c r="D41" s="47"/>
      <c r="E41" s="48"/>
      <c r="F41" s="68"/>
      <c r="G41" s="47"/>
      <c r="H41" s="41"/>
      <c r="I41" s="14"/>
    </row>
    <row r="42" spans="1:1390" s="3" customFormat="1" ht="18.75" hidden="1" customHeight="1" x14ac:dyDescent="0.3">
      <c r="A42" s="6" t="s">
        <v>26</v>
      </c>
      <c r="B42" s="46"/>
      <c r="C42" s="68"/>
      <c r="D42" s="47"/>
      <c r="E42" s="48"/>
      <c r="F42" s="68"/>
      <c r="G42" s="47"/>
      <c r="H42" s="41"/>
      <c r="I42" s="14"/>
    </row>
    <row r="43" spans="1:1390" s="3" customFormat="1" ht="18.75" hidden="1" customHeight="1" x14ac:dyDescent="0.3">
      <c r="A43" s="6" t="s">
        <v>35</v>
      </c>
      <c r="B43" s="46"/>
      <c r="C43" s="68"/>
      <c r="D43" s="47"/>
      <c r="E43" s="48"/>
      <c r="F43" s="68"/>
      <c r="G43" s="47"/>
      <c r="H43" s="41"/>
      <c r="I43" s="14"/>
    </row>
    <row r="44" spans="1:1390" s="3" customFormat="1" ht="18.75" hidden="1" customHeight="1" x14ac:dyDescent="0.3">
      <c r="A44" s="6" t="s">
        <v>3</v>
      </c>
      <c r="B44" s="46"/>
      <c r="C44" s="68"/>
      <c r="D44" s="47"/>
      <c r="E44" s="48"/>
      <c r="F44" s="68"/>
      <c r="G44" s="47"/>
      <c r="H44" s="41"/>
      <c r="I44" s="14"/>
    </row>
    <row r="45" spans="1:1390" s="3" customFormat="1" ht="18.75" hidden="1" customHeight="1" x14ac:dyDescent="0.3">
      <c r="A45" s="6" t="s">
        <v>31</v>
      </c>
      <c r="B45" s="46"/>
      <c r="C45" s="68"/>
      <c r="D45" s="47"/>
      <c r="E45" s="48"/>
      <c r="F45" s="68"/>
      <c r="G45" s="47"/>
      <c r="H45" s="41"/>
      <c r="I45" s="14"/>
    </row>
    <row r="46" spans="1:1390" s="3" customFormat="1" ht="18.75" hidden="1" customHeight="1" x14ac:dyDescent="0.3">
      <c r="A46" s="6" t="s">
        <v>1</v>
      </c>
      <c r="B46" s="46"/>
      <c r="C46" s="68"/>
      <c r="D46" s="47"/>
      <c r="E46" s="48"/>
      <c r="F46" s="68"/>
      <c r="G46" s="47"/>
      <c r="H46" s="41"/>
      <c r="I46" s="14"/>
    </row>
    <row r="47" spans="1:1390" s="3" customFormat="1" ht="18.75" hidden="1" customHeight="1" x14ac:dyDescent="0.3">
      <c r="A47" s="6" t="s">
        <v>27</v>
      </c>
      <c r="B47" s="46"/>
      <c r="C47" s="68"/>
      <c r="D47" s="47"/>
      <c r="E47" s="48"/>
      <c r="F47" s="68"/>
      <c r="G47" s="47"/>
      <c r="H47" s="41"/>
      <c r="I47" s="14"/>
    </row>
    <row r="48" spans="1:1390" s="3" customFormat="1" ht="18.75" hidden="1" customHeight="1" x14ac:dyDescent="0.3">
      <c r="A48" s="6" t="s">
        <v>34</v>
      </c>
      <c r="B48" s="46"/>
      <c r="C48" s="68"/>
      <c r="D48" s="47"/>
      <c r="E48" s="48"/>
      <c r="F48" s="68"/>
      <c r="G48" s="47"/>
      <c r="H48" s="41"/>
      <c r="I48" s="14"/>
    </row>
    <row r="49" spans="1:9" s="3" customFormat="1" ht="18.75" hidden="1" customHeight="1" x14ac:dyDescent="0.3">
      <c r="A49" s="6" t="s">
        <v>78</v>
      </c>
      <c r="B49" s="46"/>
      <c r="C49" s="68"/>
      <c r="D49" s="47"/>
      <c r="E49" s="48"/>
      <c r="F49" s="68"/>
      <c r="G49" s="47"/>
      <c r="H49" s="41"/>
      <c r="I49" s="14"/>
    </row>
    <row r="50" spans="1:9" s="3" customFormat="1" ht="18.75" hidden="1" customHeight="1" x14ac:dyDescent="0.3">
      <c r="A50" s="6" t="s">
        <v>30</v>
      </c>
      <c r="B50" s="46"/>
      <c r="C50" s="68"/>
      <c r="D50" s="47"/>
      <c r="E50" s="48"/>
      <c r="F50" s="68"/>
      <c r="G50" s="47"/>
      <c r="H50" s="41"/>
      <c r="I50" s="14"/>
    </row>
    <row r="51" spans="1:9" s="3" customFormat="1" ht="18.75" hidden="1" customHeight="1" x14ac:dyDescent="0.3">
      <c r="A51" s="6" t="s">
        <v>32</v>
      </c>
      <c r="B51" s="46"/>
      <c r="C51" s="68"/>
      <c r="D51" s="47"/>
      <c r="E51" s="48"/>
      <c r="F51" s="68"/>
      <c r="G51" s="47"/>
      <c r="H51" s="41"/>
      <c r="I51" s="14"/>
    </row>
    <row r="52" spans="1:9" s="3" customFormat="1" ht="18.75" hidden="1" customHeight="1" x14ac:dyDescent="0.3">
      <c r="A52" s="6" t="s">
        <v>33</v>
      </c>
      <c r="B52" s="46"/>
      <c r="C52" s="68"/>
      <c r="D52" s="47"/>
      <c r="E52" s="48"/>
      <c r="F52" s="68"/>
      <c r="G52" s="47"/>
      <c r="H52" s="41"/>
      <c r="I52" s="14"/>
    </row>
    <row r="53" spans="1:9" s="3" customFormat="1" ht="18.75" hidden="1" customHeight="1" x14ac:dyDescent="0.3">
      <c r="A53" s="6" t="s">
        <v>13</v>
      </c>
      <c r="B53" s="46"/>
      <c r="C53" s="68"/>
      <c r="D53" s="47"/>
      <c r="E53" s="48"/>
      <c r="F53" s="68"/>
      <c r="G53" s="47"/>
      <c r="H53" s="41"/>
      <c r="I53" s="14"/>
    </row>
    <row r="54" spans="1:9" s="3" customFormat="1" ht="18.75" hidden="1" customHeight="1" x14ac:dyDescent="0.3">
      <c r="A54" s="6" t="s">
        <v>19</v>
      </c>
      <c r="B54" s="46"/>
      <c r="C54" s="68"/>
      <c r="D54" s="47"/>
      <c r="E54" s="48"/>
      <c r="F54" s="68"/>
      <c r="G54" s="47"/>
      <c r="H54" s="41"/>
      <c r="I54" s="14"/>
    </row>
    <row r="55" spans="1:9" s="3" customFormat="1" ht="18.75" hidden="1" customHeight="1" x14ac:dyDescent="0.3">
      <c r="A55" s="6" t="s">
        <v>22</v>
      </c>
      <c r="B55" s="46"/>
      <c r="C55" s="68"/>
      <c r="D55" s="47"/>
      <c r="E55" s="48"/>
      <c r="F55" s="68"/>
      <c r="G55" s="47"/>
      <c r="H55" s="41"/>
      <c r="I55" s="14"/>
    </row>
    <row r="56" spans="1:9" s="3" customFormat="1" ht="18.75" hidden="1" customHeight="1" x14ac:dyDescent="0.3">
      <c r="A56" s="6" t="s">
        <v>20</v>
      </c>
      <c r="B56" s="46"/>
      <c r="C56" s="68"/>
      <c r="D56" s="47"/>
      <c r="E56" s="48"/>
      <c r="F56" s="68"/>
      <c r="G56" s="47"/>
      <c r="H56" s="41"/>
      <c r="I56" s="14"/>
    </row>
    <row r="57" spans="1:9" s="3" customFormat="1" ht="18.75" hidden="1" customHeight="1" x14ac:dyDescent="0.3">
      <c r="A57" s="10" t="s">
        <v>37</v>
      </c>
      <c r="B57" s="46"/>
      <c r="C57" s="68"/>
      <c r="D57" s="47"/>
      <c r="E57" s="48"/>
      <c r="F57" s="68"/>
      <c r="G57" s="47"/>
      <c r="H57" s="41"/>
      <c r="I57" s="14"/>
    </row>
    <row r="58" spans="1:9" s="3" customFormat="1" ht="18.75" hidden="1" customHeight="1" x14ac:dyDescent="0.3">
      <c r="A58" s="10"/>
      <c r="B58" s="46"/>
      <c r="C58" s="68"/>
      <c r="D58" s="47"/>
      <c r="E58" s="48"/>
      <c r="F58" s="68"/>
      <c r="G58" s="47"/>
      <c r="H58" s="41"/>
      <c r="I58" s="14"/>
    </row>
    <row r="59" spans="1:9" s="3" customFormat="1" ht="19.5" hidden="1" customHeight="1" thickBot="1" x14ac:dyDescent="0.35">
      <c r="A59" s="10"/>
      <c r="B59" s="46"/>
      <c r="C59" s="68"/>
      <c r="D59" s="47"/>
      <c r="E59" s="48"/>
      <c r="F59" s="68"/>
      <c r="G59" s="47"/>
      <c r="H59" s="24"/>
      <c r="I59" s="14"/>
    </row>
    <row r="60" spans="1:9" s="3" customFormat="1" ht="19.5" hidden="1" customHeight="1" thickTop="1" x14ac:dyDescent="0.3">
      <c r="A60" s="4" t="s">
        <v>57</v>
      </c>
      <c r="B60" s="46"/>
      <c r="C60" s="68"/>
      <c r="D60" s="47"/>
      <c r="E60" s="48"/>
      <c r="F60" s="68"/>
      <c r="G60" s="47"/>
      <c r="H60" s="86" t="s">
        <v>119</v>
      </c>
      <c r="I60" s="14"/>
    </row>
    <row r="61" spans="1:9" s="3" customFormat="1" ht="19.5" customHeight="1" x14ac:dyDescent="0.3">
      <c r="A61" s="18" t="s">
        <v>9</v>
      </c>
      <c r="B61" s="48"/>
      <c r="C61" s="68"/>
      <c r="D61" s="47"/>
      <c r="E61" s="48">
        <v>165.92</v>
      </c>
      <c r="F61" s="68">
        <v>100</v>
      </c>
      <c r="G61" s="47"/>
      <c r="H61" s="41"/>
      <c r="I61" s="14" t="s">
        <v>67</v>
      </c>
    </row>
    <row r="62" spans="1:9" s="3" customFormat="1" ht="23.25" customHeight="1" x14ac:dyDescent="0.3">
      <c r="A62" s="18" t="s">
        <v>29</v>
      </c>
      <c r="B62" s="48"/>
      <c r="C62" s="68"/>
      <c r="D62" s="47"/>
      <c r="E62" s="48">
        <v>711.2</v>
      </c>
      <c r="F62" s="68">
        <v>800</v>
      </c>
      <c r="G62" s="47"/>
      <c r="H62" s="41"/>
      <c r="I62" s="14" t="s">
        <v>113</v>
      </c>
    </row>
    <row r="63" spans="1:9" s="3" customFormat="1" ht="23.25" customHeight="1" x14ac:dyDescent="0.3">
      <c r="A63" s="18" t="s">
        <v>151</v>
      </c>
      <c r="B63" s="48"/>
      <c r="C63" s="68"/>
      <c r="D63" s="47"/>
      <c r="E63" s="48"/>
      <c r="F63" s="68">
        <v>150</v>
      </c>
      <c r="G63" s="47">
        <v>149.62</v>
      </c>
      <c r="H63" s="41"/>
      <c r="I63" s="14" t="s">
        <v>152</v>
      </c>
    </row>
    <row r="64" spans="1:9" s="3" customFormat="1" ht="23.25" customHeight="1" x14ac:dyDescent="0.3">
      <c r="A64" s="18" t="s">
        <v>175</v>
      </c>
      <c r="B64" s="48"/>
      <c r="C64" s="68"/>
      <c r="D64" s="47"/>
      <c r="E64" s="48"/>
      <c r="F64" s="68">
        <v>500</v>
      </c>
      <c r="G64" s="47"/>
      <c r="H64" s="41"/>
      <c r="I64" s="14"/>
    </row>
    <row r="65" spans="1:1390" s="3" customFormat="1" ht="23.25" customHeight="1" x14ac:dyDescent="0.3">
      <c r="A65" s="18" t="s">
        <v>76</v>
      </c>
      <c r="B65" s="48"/>
      <c r="C65" s="68">
        <v>300</v>
      </c>
      <c r="D65" s="47">
        <v>194</v>
      </c>
      <c r="E65" s="48">
        <v>1168.99</v>
      </c>
      <c r="F65" s="68">
        <v>1200</v>
      </c>
      <c r="G65" s="47">
        <v>377.97</v>
      </c>
      <c r="H65" s="41">
        <v>0</v>
      </c>
      <c r="I65" s="14" t="s">
        <v>101</v>
      </c>
    </row>
    <row r="66" spans="1:1390" s="81" customFormat="1" ht="23.25" customHeight="1" x14ac:dyDescent="0.3">
      <c r="A66" s="18" t="s">
        <v>5</v>
      </c>
      <c r="B66" s="48"/>
      <c r="C66" s="68"/>
      <c r="D66" s="47"/>
      <c r="E66" s="48">
        <v>250</v>
      </c>
      <c r="F66" s="68">
        <v>1000</v>
      </c>
      <c r="G66" s="47"/>
      <c r="H66" s="41"/>
      <c r="I66" s="14" t="s">
        <v>102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</row>
    <row r="67" spans="1:1390" s="81" customFormat="1" ht="23.25" customHeight="1" x14ac:dyDescent="0.3">
      <c r="A67" s="18" t="s">
        <v>150</v>
      </c>
      <c r="B67" s="48"/>
      <c r="C67" s="68"/>
      <c r="D67" s="47"/>
      <c r="E67" s="48">
        <v>5106.37</v>
      </c>
      <c r="F67" s="68">
        <v>5500</v>
      </c>
      <c r="G67" s="47">
        <v>500.38</v>
      </c>
      <c r="H67" s="41"/>
      <c r="I67" s="14" t="s">
        <v>153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</row>
    <row r="68" spans="1:1390" s="81" customFormat="1" ht="23.25" customHeight="1" x14ac:dyDescent="0.3">
      <c r="A68" s="18" t="s">
        <v>58</v>
      </c>
      <c r="B68" s="48"/>
      <c r="C68" s="68"/>
      <c r="D68" s="47"/>
      <c r="E68" s="48">
        <v>621.66999999999996</v>
      </c>
      <c r="F68" s="68">
        <v>800</v>
      </c>
      <c r="G68" s="47"/>
      <c r="H68" s="41"/>
      <c r="I68" s="14" t="s">
        <v>155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</row>
    <row r="69" spans="1:1390" s="104" customFormat="1" ht="23.25" customHeight="1" x14ac:dyDescent="0.3">
      <c r="A69" s="18" t="s">
        <v>94</v>
      </c>
      <c r="B69" s="48"/>
      <c r="C69" s="68"/>
      <c r="D69" s="47"/>
      <c r="E69" s="48">
        <v>101.29</v>
      </c>
      <c r="F69" s="68">
        <f>+G69</f>
        <v>0</v>
      </c>
      <c r="G69" s="47"/>
      <c r="H69" s="41"/>
      <c r="I69" s="14" t="s">
        <v>100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</row>
    <row r="70" spans="1:1390" s="81" customFormat="1" ht="23.25" customHeight="1" x14ac:dyDescent="0.3">
      <c r="A70" s="18" t="s">
        <v>63</v>
      </c>
      <c r="B70" s="48"/>
      <c r="C70" s="68"/>
      <c r="D70" s="47"/>
      <c r="E70" s="48">
        <v>397.18</v>
      </c>
      <c r="F70" s="68">
        <v>1250</v>
      </c>
      <c r="G70" s="47">
        <v>77.680000000000007</v>
      </c>
      <c r="H70" s="41"/>
      <c r="I70" s="14" t="s">
        <v>59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</row>
    <row r="71" spans="1:1390" s="3" customFormat="1" ht="23.25" hidden="1" customHeight="1" x14ac:dyDescent="0.3">
      <c r="A71" s="18" t="s">
        <v>21</v>
      </c>
      <c r="B71" s="48"/>
      <c r="C71" s="68"/>
      <c r="D71" s="47"/>
      <c r="E71" s="48">
        <v>50</v>
      </c>
      <c r="F71" s="68">
        <f t="shared" ref="F71" si="3">+G71</f>
        <v>70</v>
      </c>
      <c r="G71" s="47">
        <v>70</v>
      </c>
      <c r="H71" s="41">
        <f t="shared" ref="H71:H85" si="4">+F71-G71</f>
        <v>0</v>
      </c>
      <c r="I71" s="14" t="s">
        <v>60</v>
      </c>
    </row>
    <row r="72" spans="1:1390" s="3" customFormat="1" ht="23.25" customHeight="1" x14ac:dyDescent="0.3">
      <c r="A72" s="18" t="s">
        <v>71</v>
      </c>
      <c r="B72" s="48"/>
      <c r="C72" s="68"/>
      <c r="D72" s="47"/>
      <c r="E72" s="48">
        <v>274.7</v>
      </c>
      <c r="F72" s="68">
        <v>300</v>
      </c>
      <c r="G72" s="47"/>
      <c r="H72" s="41"/>
      <c r="I72" s="14" t="s">
        <v>97</v>
      </c>
    </row>
    <row r="73" spans="1:1390" s="81" customFormat="1" ht="23.25" customHeight="1" x14ac:dyDescent="0.3">
      <c r="A73" s="18" t="s">
        <v>49</v>
      </c>
      <c r="B73" s="48"/>
      <c r="C73" s="68"/>
      <c r="D73" s="47"/>
      <c r="E73" s="48">
        <v>165</v>
      </c>
      <c r="F73" s="68">
        <v>50</v>
      </c>
      <c r="G73" s="47"/>
      <c r="H73" s="41"/>
      <c r="I73" s="14" t="s">
        <v>106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</row>
    <row r="74" spans="1:1390" s="81" customFormat="1" ht="23.25" customHeight="1" x14ac:dyDescent="0.3">
      <c r="A74" s="18" t="s">
        <v>174</v>
      </c>
      <c r="B74" s="48"/>
      <c r="C74" s="68"/>
      <c r="D74" s="47"/>
      <c r="E74" s="48"/>
      <c r="F74" s="68">
        <v>500</v>
      </c>
      <c r="G74" s="47"/>
      <c r="H74" s="41"/>
      <c r="I74" s="14" t="s">
        <v>179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</row>
    <row r="75" spans="1:1390" s="81" customFormat="1" ht="23.25" customHeight="1" x14ac:dyDescent="0.3">
      <c r="A75" s="18" t="s">
        <v>12</v>
      </c>
      <c r="B75" s="48"/>
      <c r="C75" s="68"/>
      <c r="D75" s="47"/>
      <c r="E75" s="48">
        <v>116.48</v>
      </c>
      <c r="F75" s="68">
        <v>150</v>
      </c>
      <c r="G75" s="47">
        <v>117.91</v>
      </c>
      <c r="H75" s="41"/>
      <c r="I75" s="14" t="s">
        <v>156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</row>
    <row r="76" spans="1:1390" s="81" customFormat="1" ht="23.25" customHeight="1" x14ac:dyDescent="0.3">
      <c r="A76" s="18" t="s">
        <v>17</v>
      </c>
      <c r="B76" s="48"/>
      <c r="C76" s="68"/>
      <c r="D76" s="47"/>
      <c r="E76" s="48">
        <v>175</v>
      </c>
      <c r="F76" s="68">
        <v>300</v>
      </c>
      <c r="G76" s="47">
        <v>50</v>
      </c>
      <c r="H76" s="41"/>
      <c r="I76" s="14" t="s">
        <v>74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</row>
    <row r="77" spans="1:1390" s="81" customFormat="1" ht="23.25" customHeight="1" x14ac:dyDescent="0.3">
      <c r="A77" s="18" t="s">
        <v>79</v>
      </c>
      <c r="B77" s="48"/>
      <c r="C77" s="68"/>
      <c r="D77" s="47"/>
      <c r="E77" s="48">
        <v>212.5</v>
      </c>
      <c r="F77" s="68">
        <v>200</v>
      </c>
      <c r="G77" s="47"/>
      <c r="H77" s="41"/>
      <c r="I77" s="14" t="s">
        <v>107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</row>
    <row r="78" spans="1:1390" s="81" customFormat="1" ht="23.25" customHeight="1" x14ac:dyDescent="0.3">
      <c r="A78" s="18" t="s">
        <v>11</v>
      </c>
      <c r="B78" s="48"/>
      <c r="C78" s="68"/>
      <c r="D78" s="47"/>
      <c r="E78" s="48">
        <v>142.5</v>
      </c>
      <c r="F78" s="68">
        <v>100</v>
      </c>
      <c r="G78" s="47"/>
      <c r="H78" s="41"/>
      <c r="I78" s="14" t="s">
        <v>157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</row>
    <row r="79" spans="1:1390" s="81" customFormat="1" ht="23.25" customHeight="1" x14ac:dyDescent="0.3">
      <c r="A79" s="18" t="s">
        <v>116</v>
      </c>
      <c r="B79" s="48"/>
      <c r="C79" s="68"/>
      <c r="D79" s="47"/>
      <c r="E79" s="48"/>
      <c r="F79" s="68">
        <v>600</v>
      </c>
      <c r="G79" s="47">
        <v>0</v>
      </c>
      <c r="H79" s="41"/>
      <c r="I79" s="14" t="s">
        <v>158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</row>
    <row r="80" spans="1:1390" s="81" customFormat="1" ht="23.25" customHeight="1" x14ac:dyDescent="0.3">
      <c r="A80" s="18" t="s">
        <v>72</v>
      </c>
      <c r="B80" s="48"/>
      <c r="C80" s="68"/>
      <c r="D80" s="47"/>
      <c r="E80" s="48">
        <v>486.16</v>
      </c>
      <c r="F80" s="68">
        <v>600</v>
      </c>
      <c r="G80" s="47"/>
      <c r="H80" s="41"/>
      <c r="I80" s="14" t="s">
        <v>159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</row>
    <row r="81" spans="1:1390" s="103" customFormat="1" ht="23.25" customHeight="1" x14ac:dyDescent="0.3">
      <c r="A81" s="18" t="s">
        <v>73</v>
      </c>
      <c r="B81" s="48"/>
      <c r="C81" s="68"/>
      <c r="D81" s="47"/>
      <c r="E81" s="48">
        <v>1520.5</v>
      </c>
      <c r="F81" s="68">
        <f>300*3</f>
        <v>900</v>
      </c>
      <c r="G81" s="47"/>
      <c r="H81" s="41"/>
      <c r="I81" s="105" t="s">
        <v>160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</row>
    <row r="82" spans="1:1390" s="81" customFormat="1" ht="23.25" customHeight="1" x14ac:dyDescent="0.3">
      <c r="A82" s="18" t="s">
        <v>16</v>
      </c>
      <c r="B82" s="48"/>
      <c r="C82" s="68"/>
      <c r="D82" s="47"/>
      <c r="E82" s="48">
        <v>1090.3599999999999</v>
      </c>
      <c r="F82" s="68">
        <v>1200</v>
      </c>
      <c r="G82" s="47">
        <v>449.92</v>
      </c>
      <c r="H82" s="41"/>
      <c r="I82" s="14" t="s">
        <v>161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</row>
    <row r="83" spans="1:1390" s="3" customFormat="1" ht="23.25" customHeight="1" x14ac:dyDescent="0.3">
      <c r="A83" s="18" t="s">
        <v>84</v>
      </c>
      <c r="B83" s="48"/>
      <c r="C83" s="68"/>
      <c r="D83" s="47"/>
      <c r="E83" s="48">
        <v>349.61</v>
      </c>
      <c r="F83" s="68">
        <v>200</v>
      </c>
      <c r="G83" s="47">
        <v>0</v>
      </c>
      <c r="H83" s="41"/>
      <c r="I83" s="14" t="s">
        <v>98</v>
      </c>
    </row>
    <row r="84" spans="1:1390" s="3" customFormat="1" ht="23.25" customHeight="1" x14ac:dyDescent="0.3">
      <c r="A84" s="18" t="s">
        <v>108</v>
      </c>
      <c r="B84" s="48"/>
      <c r="C84" s="68"/>
      <c r="D84" s="47"/>
      <c r="E84" s="48"/>
      <c r="F84" s="68">
        <v>120</v>
      </c>
      <c r="G84" s="47">
        <v>120</v>
      </c>
      <c r="H84" s="41"/>
      <c r="I84" s="14" t="s">
        <v>109</v>
      </c>
    </row>
    <row r="85" spans="1:1390" s="3" customFormat="1" ht="23.25" customHeight="1" x14ac:dyDescent="0.3">
      <c r="A85" s="18" t="s">
        <v>14</v>
      </c>
      <c r="B85" s="48"/>
      <c r="C85" s="68"/>
      <c r="D85" s="47"/>
      <c r="E85" s="48">
        <v>25.99</v>
      </c>
      <c r="F85" s="68">
        <v>300</v>
      </c>
      <c r="G85" s="47">
        <v>296.27</v>
      </c>
      <c r="H85" s="41">
        <f t="shared" si="4"/>
        <v>3.7300000000000182</v>
      </c>
      <c r="I85" s="14" t="s">
        <v>96</v>
      </c>
    </row>
    <row r="86" spans="1:1390" s="81" customFormat="1" ht="23.25" customHeight="1" x14ac:dyDescent="0.3">
      <c r="A86" s="18" t="s">
        <v>18</v>
      </c>
      <c r="B86" s="48"/>
      <c r="C86" s="68"/>
      <c r="D86" s="47"/>
      <c r="E86" s="48">
        <v>390.57</v>
      </c>
      <c r="F86" s="68">
        <v>500</v>
      </c>
      <c r="G86" s="47"/>
      <c r="H86" s="41"/>
      <c r="I86" s="14" t="s">
        <v>162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  <c r="AMU86" s="3"/>
      <c r="AMV86" s="3"/>
      <c r="AMW86" s="3"/>
      <c r="AMX86" s="3"/>
      <c r="AMY86" s="3"/>
      <c r="AMZ86" s="3"/>
      <c r="ANA86" s="3"/>
      <c r="ANB86" s="3"/>
      <c r="ANC86" s="3"/>
      <c r="AND86" s="3"/>
      <c r="ANE86" s="3"/>
      <c r="ANF86" s="3"/>
      <c r="ANG86" s="3"/>
      <c r="ANH86" s="3"/>
      <c r="ANI86" s="3"/>
      <c r="ANJ86" s="3"/>
      <c r="ANK86" s="3"/>
      <c r="ANL86" s="3"/>
      <c r="ANM86" s="3"/>
      <c r="ANN86" s="3"/>
      <c r="ANO86" s="3"/>
      <c r="ANP86" s="3"/>
      <c r="ANQ86" s="3"/>
      <c r="ANR86" s="3"/>
      <c r="ANS86" s="3"/>
      <c r="ANT86" s="3"/>
      <c r="ANU86" s="3"/>
      <c r="ANV86" s="3"/>
      <c r="ANW86" s="3"/>
      <c r="ANX86" s="3"/>
      <c r="ANY86" s="3"/>
      <c r="ANZ86" s="3"/>
      <c r="AOA86" s="3"/>
      <c r="AOB86" s="3"/>
      <c r="AOC86" s="3"/>
      <c r="AOD86" s="3"/>
      <c r="AOE86" s="3"/>
      <c r="AOF86" s="3"/>
      <c r="AOG86" s="3"/>
      <c r="AOH86" s="3"/>
      <c r="AOI86" s="3"/>
      <c r="AOJ86" s="3"/>
      <c r="AOK86" s="3"/>
      <c r="AOL86" s="3"/>
      <c r="AOM86" s="3"/>
      <c r="AON86" s="3"/>
      <c r="AOO86" s="3"/>
      <c r="AOP86" s="3"/>
      <c r="AOQ86" s="3"/>
      <c r="AOR86" s="3"/>
      <c r="AOS86" s="3"/>
      <c r="AOT86" s="3"/>
      <c r="AOU86" s="3"/>
      <c r="AOV86" s="3"/>
      <c r="AOW86" s="3"/>
      <c r="AOX86" s="3"/>
      <c r="AOY86" s="3"/>
      <c r="AOZ86" s="3"/>
      <c r="APA86" s="3"/>
      <c r="APB86" s="3"/>
      <c r="APC86" s="3"/>
      <c r="APD86" s="3"/>
      <c r="APE86" s="3"/>
      <c r="APF86" s="3"/>
      <c r="APG86" s="3"/>
      <c r="APH86" s="3"/>
      <c r="API86" s="3"/>
      <c r="APJ86" s="3"/>
      <c r="APK86" s="3"/>
      <c r="APL86" s="3"/>
      <c r="APM86" s="3"/>
      <c r="APN86" s="3"/>
      <c r="APO86" s="3"/>
      <c r="APP86" s="3"/>
      <c r="APQ86" s="3"/>
      <c r="APR86" s="3"/>
      <c r="APS86" s="3"/>
      <c r="APT86" s="3"/>
      <c r="APU86" s="3"/>
      <c r="APV86" s="3"/>
      <c r="APW86" s="3"/>
      <c r="APX86" s="3"/>
      <c r="APY86" s="3"/>
      <c r="APZ86" s="3"/>
      <c r="AQA86" s="3"/>
      <c r="AQB86" s="3"/>
      <c r="AQC86" s="3"/>
      <c r="AQD86" s="3"/>
      <c r="AQE86" s="3"/>
      <c r="AQF86" s="3"/>
      <c r="AQG86" s="3"/>
      <c r="AQH86" s="3"/>
      <c r="AQI86" s="3"/>
      <c r="AQJ86" s="3"/>
      <c r="AQK86" s="3"/>
      <c r="AQL86" s="3"/>
      <c r="AQM86" s="3"/>
      <c r="AQN86" s="3"/>
      <c r="AQO86" s="3"/>
      <c r="AQP86" s="3"/>
      <c r="AQQ86" s="3"/>
      <c r="AQR86" s="3"/>
      <c r="AQS86" s="3"/>
      <c r="AQT86" s="3"/>
      <c r="AQU86" s="3"/>
      <c r="AQV86" s="3"/>
      <c r="AQW86" s="3"/>
      <c r="AQX86" s="3"/>
      <c r="AQY86" s="3"/>
      <c r="AQZ86" s="3"/>
      <c r="ARA86" s="3"/>
      <c r="ARB86" s="3"/>
      <c r="ARC86" s="3"/>
      <c r="ARD86" s="3"/>
      <c r="ARE86" s="3"/>
      <c r="ARF86" s="3"/>
      <c r="ARG86" s="3"/>
      <c r="ARH86" s="3"/>
      <c r="ARI86" s="3"/>
      <c r="ARJ86" s="3"/>
      <c r="ARK86" s="3"/>
      <c r="ARL86" s="3"/>
      <c r="ARM86" s="3"/>
      <c r="ARN86" s="3"/>
      <c r="ARO86" s="3"/>
      <c r="ARP86" s="3"/>
      <c r="ARQ86" s="3"/>
      <c r="ARR86" s="3"/>
      <c r="ARS86" s="3"/>
      <c r="ART86" s="3"/>
      <c r="ARU86" s="3"/>
      <c r="ARV86" s="3"/>
      <c r="ARW86" s="3"/>
      <c r="ARX86" s="3"/>
      <c r="ARY86" s="3"/>
      <c r="ARZ86" s="3"/>
      <c r="ASA86" s="3"/>
      <c r="ASB86" s="3"/>
      <c r="ASC86" s="3"/>
      <c r="ASD86" s="3"/>
      <c r="ASE86" s="3"/>
      <c r="ASF86" s="3"/>
      <c r="ASG86" s="3"/>
      <c r="ASH86" s="3"/>
      <c r="ASI86" s="3"/>
      <c r="ASJ86" s="3"/>
      <c r="ASK86" s="3"/>
      <c r="ASL86" s="3"/>
      <c r="ASM86" s="3"/>
      <c r="ASN86" s="3"/>
      <c r="ASO86" s="3"/>
      <c r="ASP86" s="3"/>
      <c r="ASQ86" s="3"/>
      <c r="ASR86" s="3"/>
      <c r="ASS86" s="3"/>
      <c r="AST86" s="3"/>
      <c r="ASU86" s="3"/>
      <c r="ASV86" s="3"/>
      <c r="ASW86" s="3"/>
      <c r="ASX86" s="3"/>
      <c r="ASY86" s="3"/>
      <c r="ASZ86" s="3"/>
      <c r="ATA86" s="3"/>
      <c r="ATB86" s="3"/>
      <c r="ATC86" s="3"/>
      <c r="ATD86" s="3"/>
      <c r="ATE86" s="3"/>
      <c r="ATF86" s="3"/>
      <c r="ATG86" s="3"/>
      <c r="ATH86" s="3"/>
      <c r="ATI86" s="3"/>
      <c r="ATJ86" s="3"/>
      <c r="ATK86" s="3"/>
      <c r="ATL86" s="3"/>
      <c r="ATM86" s="3"/>
      <c r="ATN86" s="3"/>
      <c r="ATO86" s="3"/>
      <c r="ATP86" s="3"/>
      <c r="ATQ86" s="3"/>
      <c r="ATR86" s="3"/>
      <c r="ATS86" s="3"/>
      <c r="ATT86" s="3"/>
      <c r="ATU86" s="3"/>
      <c r="ATV86" s="3"/>
      <c r="ATW86" s="3"/>
      <c r="ATX86" s="3"/>
      <c r="ATY86" s="3"/>
      <c r="ATZ86" s="3"/>
      <c r="AUA86" s="3"/>
      <c r="AUB86" s="3"/>
      <c r="AUC86" s="3"/>
      <c r="AUD86" s="3"/>
      <c r="AUE86" s="3"/>
      <c r="AUF86" s="3"/>
      <c r="AUG86" s="3"/>
      <c r="AUH86" s="3"/>
      <c r="AUI86" s="3"/>
      <c r="AUJ86" s="3"/>
      <c r="AUK86" s="3"/>
      <c r="AUL86" s="3"/>
      <c r="AUM86" s="3"/>
      <c r="AUN86" s="3"/>
      <c r="AUO86" s="3"/>
      <c r="AUP86" s="3"/>
      <c r="AUQ86" s="3"/>
      <c r="AUR86" s="3"/>
      <c r="AUS86" s="3"/>
      <c r="AUT86" s="3"/>
      <c r="AUU86" s="3"/>
      <c r="AUV86" s="3"/>
      <c r="AUW86" s="3"/>
      <c r="AUX86" s="3"/>
      <c r="AUY86" s="3"/>
      <c r="AUZ86" s="3"/>
      <c r="AVA86" s="3"/>
      <c r="AVB86" s="3"/>
      <c r="AVC86" s="3"/>
      <c r="AVD86" s="3"/>
      <c r="AVE86" s="3"/>
      <c r="AVF86" s="3"/>
      <c r="AVG86" s="3"/>
      <c r="AVH86" s="3"/>
      <c r="AVI86" s="3"/>
      <c r="AVJ86" s="3"/>
      <c r="AVK86" s="3"/>
      <c r="AVL86" s="3"/>
      <c r="AVM86" s="3"/>
      <c r="AVN86" s="3"/>
      <c r="AVO86" s="3"/>
      <c r="AVP86" s="3"/>
      <c r="AVQ86" s="3"/>
      <c r="AVR86" s="3"/>
      <c r="AVS86" s="3"/>
      <c r="AVT86" s="3"/>
      <c r="AVU86" s="3"/>
      <c r="AVV86" s="3"/>
      <c r="AVW86" s="3"/>
      <c r="AVX86" s="3"/>
      <c r="AVY86" s="3"/>
      <c r="AVZ86" s="3"/>
      <c r="AWA86" s="3"/>
      <c r="AWB86" s="3"/>
      <c r="AWC86" s="3"/>
      <c r="AWD86" s="3"/>
      <c r="AWE86" s="3"/>
      <c r="AWF86" s="3"/>
      <c r="AWG86" s="3"/>
      <c r="AWH86" s="3"/>
      <c r="AWI86" s="3"/>
      <c r="AWJ86" s="3"/>
      <c r="AWK86" s="3"/>
      <c r="AWL86" s="3"/>
      <c r="AWM86" s="3"/>
      <c r="AWN86" s="3"/>
      <c r="AWO86" s="3"/>
      <c r="AWP86" s="3"/>
      <c r="AWQ86" s="3"/>
      <c r="AWR86" s="3"/>
      <c r="AWS86" s="3"/>
      <c r="AWT86" s="3"/>
      <c r="AWU86" s="3"/>
      <c r="AWV86" s="3"/>
      <c r="AWW86" s="3"/>
      <c r="AWX86" s="3"/>
      <c r="AWY86" s="3"/>
      <c r="AWZ86" s="3"/>
      <c r="AXA86" s="3"/>
      <c r="AXB86" s="3"/>
      <c r="AXC86" s="3"/>
      <c r="AXD86" s="3"/>
      <c r="AXE86" s="3"/>
      <c r="AXF86" s="3"/>
      <c r="AXG86" s="3"/>
      <c r="AXH86" s="3"/>
      <c r="AXI86" s="3"/>
      <c r="AXJ86" s="3"/>
      <c r="AXK86" s="3"/>
      <c r="AXL86" s="3"/>
      <c r="AXM86" s="3"/>
      <c r="AXN86" s="3"/>
      <c r="AXO86" s="3"/>
      <c r="AXP86" s="3"/>
      <c r="AXQ86" s="3"/>
      <c r="AXR86" s="3"/>
      <c r="AXS86" s="3"/>
      <c r="AXT86" s="3"/>
      <c r="AXU86" s="3"/>
      <c r="AXV86" s="3"/>
      <c r="AXW86" s="3"/>
      <c r="AXX86" s="3"/>
      <c r="AXY86" s="3"/>
      <c r="AXZ86" s="3"/>
      <c r="AYA86" s="3"/>
      <c r="AYB86" s="3"/>
      <c r="AYC86" s="3"/>
      <c r="AYD86" s="3"/>
      <c r="AYE86" s="3"/>
      <c r="AYF86" s="3"/>
      <c r="AYG86" s="3"/>
      <c r="AYH86" s="3"/>
      <c r="AYI86" s="3"/>
      <c r="AYJ86" s="3"/>
      <c r="AYK86" s="3"/>
      <c r="AYL86" s="3"/>
      <c r="AYM86" s="3"/>
      <c r="AYN86" s="3"/>
      <c r="AYO86" s="3"/>
      <c r="AYP86" s="3"/>
      <c r="AYQ86" s="3"/>
      <c r="AYR86" s="3"/>
      <c r="AYS86" s="3"/>
      <c r="AYT86" s="3"/>
      <c r="AYU86" s="3"/>
      <c r="AYV86" s="3"/>
      <c r="AYW86" s="3"/>
      <c r="AYX86" s="3"/>
      <c r="AYY86" s="3"/>
      <c r="AYZ86" s="3"/>
      <c r="AZA86" s="3"/>
      <c r="AZB86" s="3"/>
      <c r="AZC86" s="3"/>
      <c r="AZD86" s="3"/>
      <c r="AZE86" s="3"/>
      <c r="AZF86" s="3"/>
      <c r="AZG86" s="3"/>
      <c r="AZH86" s="3"/>
      <c r="AZI86" s="3"/>
      <c r="AZJ86" s="3"/>
      <c r="AZK86" s="3"/>
      <c r="AZL86" s="3"/>
      <c r="AZM86" s="3"/>
      <c r="AZN86" s="3"/>
      <c r="AZO86" s="3"/>
      <c r="AZP86" s="3"/>
      <c r="AZQ86" s="3"/>
      <c r="AZR86" s="3"/>
      <c r="AZS86" s="3"/>
      <c r="AZT86" s="3"/>
      <c r="AZU86" s="3"/>
      <c r="AZV86" s="3"/>
      <c r="AZW86" s="3"/>
      <c r="AZX86" s="3"/>
      <c r="AZY86" s="3"/>
      <c r="AZZ86" s="3"/>
      <c r="BAA86" s="3"/>
      <c r="BAB86" s="3"/>
      <c r="BAC86" s="3"/>
      <c r="BAD86" s="3"/>
      <c r="BAE86" s="3"/>
      <c r="BAF86" s="3"/>
      <c r="BAG86" s="3"/>
      <c r="BAH86" s="3"/>
      <c r="BAI86" s="3"/>
      <c r="BAJ86" s="3"/>
      <c r="BAK86" s="3"/>
      <c r="BAL86" s="3"/>
    </row>
    <row r="87" spans="1:1390" s="81" customFormat="1" ht="23.25" customHeight="1" thickBot="1" x14ac:dyDescent="0.35">
      <c r="A87" s="20" t="s">
        <v>95</v>
      </c>
      <c r="B87" s="51">
        <f>SUM(B61:B86)</f>
        <v>0</v>
      </c>
      <c r="C87" s="72">
        <f>SUM(C61:C86)</f>
        <v>300</v>
      </c>
      <c r="D87" s="52">
        <f>SUM(D61:D86)</f>
        <v>194</v>
      </c>
      <c r="E87" s="60">
        <f>SUM(E61:E86)</f>
        <v>13521.99</v>
      </c>
      <c r="F87" s="72">
        <f>SUM(F61:F86)</f>
        <v>17390</v>
      </c>
      <c r="G87" s="52">
        <v>0</v>
      </c>
      <c r="H87" s="41"/>
      <c r="I87" s="1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  <c r="AMU87" s="3"/>
      <c r="AMV87" s="3"/>
      <c r="AMW87" s="3"/>
      <c r="AMX87" s="3"/>
      <c r="AMY87" s="3"/>
      <c r="AMZ87" s="3"/>
      <c r="ANA87" s="3"/>
      <c r="ANB87" s="3"/>
      <c r="ANC87" s="3"/>
      <c r="AND87" s="3"/>
      <c r="ANE87" s="3"/>
      <c r="ANF87" s="3"/>
      <c r="ANG87" s="3"/>
      <c r="ANH87" s="3"/>
      <c r="ANI87" s="3"/>
      <c r="ANJ87" s="3"/>
      <c r="ANK87" s="3"/>
      <c r="ANL87" s="3"/>
      <c r="ANM87" s="3"/>
      <c r="ANN87" s="3"/>
      <c r="ANO87" s="3"/>
      <c r="ANP87" s="3"/>
      <c r="ANQ87" s="3"/>
      <c r="ANR87" s="3"/>
      <c r="ANS87" s="3"/>
      <c r="ANT87" s="3"/>
      <c r="ANU87" s="3"/>
      <c r="ANV87" s="3"/>
      <c r="ANW87" s="3"/>
      <c r="ANX87" s="3"/>
      <c r="ANY87" s="3"/>
      <c r="ANZ87" s="3"/>
      <c r="AOA87" s="3"/>
      <c r="AOB87" s="3"/>
      <c r="AOC87" s="3"/>
      <c r="AOD87" s="3"/>
      <c r="AOE87" s="3"/>
      <c r="AOF87" s="3"/>
      <c r="AOG87" s="3"/>
      <c r="AOH87" s="3"/>
      <c r="AOI87" s="3"/>
      <c r="AOJ87" s="3"/>
      <c r="AOK87" s="3"/>
      <c r="AOL87" s="3"/>
      <c r="AOM87" s="3"/>
      <c r="AON87" s="3"/>
      <c r="AOO87" s="3"/>
      <c r="AOP87" s="3"/>
      <c r="AOQ87" s="3"/>
      <c r="AOR87" s="3"/>
      <c r="AOS87" s="3"/>
      <c r="AOT87" s="3"/>
      <c r="AOU87" s="3"/>
      <c r="AOV87" s="3"/>
      <c r="AOW87" s="3"/>
      <c r="AOX87" s="3"/>
      <c r="AOY87" s="3"/>
      <c r="AOZ87" s="3"/>
      <c r="APA87" s="3"/>
      <c r="APB87" s="3"/>
      <c r="APC87" s="3"/>
      <c r="APD87" s="3"/>
      <c r="APE87" s="3"/>
      <c r="APF87" s="3"/>
      <c r="APG87" s="3"/>
      <c r="APH87" s="3"/>
      <c r="API87" s="3"/>
      <c r="APJ87" s="3"/>
      <c r="APK87" s="3"/>
      <c r="APL87" s="3"/>
      <c r="APM87" s="3"/>
      <c r="APN87" s="3"/>
      <c r="APO87" s="3"/>
      <c r="APP87" s="3"/>
      <c r="APQ87" s="3"/>
      <c r="APR87" s="3"/>
      <c r="APS87" s="3"/>
      <c r="APT87" s="3"/>
      <c r="APU87" s="3"/>
      <c r="APV87" s="3"/>
      <c r="APW87" s="3"/>
      <c r="APX87" s="3"/>
      <c r="APY87" s="3"/>
      <c r="APZ87" s="3"/>
      <c r="AQA87" s="3"/>
      <c r="AQB87" s="3"/>
      <c r="AQC87" s="3"/>
      <c r="AQD87" s="3"/>
      <c r="AQE87" s="3"/>
      <c r="AQF87" s="3"/>
      <c r="AQG87" s="3"/>
      <c r="AQH87" s="3"/>
      <c r="AQI87" s="3"/>
      <c r="AQJ87" s="3"/>
      <c r="AQK87" s="3"/>
      <c r="AQL87" s="3"/>
      <c r="AQM87" s="3"/>
      <c r="AQN87" s="3"/>
      <c r="AQO87" s="3"/>
      <c r="AQP87" s="3"/>
      <c r="AQQ87" s="3"/>
      <c r="AQR87" s="3"/>
      <c r="AQS87" s="3"/>
      <c r="AQT87" s="3"/>
      <c r="AQU87" s="3"/>
      <c r="AQV87" s="3"/>
      <c r="AQW87" s="3"/>
      <c r="AQX87" s="3"/>
      <c r="AQY87" s="3"/>
      <c r="AQZ87" s="3"/>
      <c r="ARA87" s="3"/>
      <c r="ARB87" s="3"/>
      <c r="ARC87" s="3"/>
      <c r="ARD87" s="3"/>
      <c r="ARE87" s="3"/>
      <c r="ARF87" s="3"/>
      <c r="ARG87" s="3"/>
      <c r="ARH87" s="3"/>
      <c r="ARI87" s="3"/>
      <c r="ARJ87" s="3"/>
      <c r="ARK87" s="3"/>
      <c r="ARL87" s="3"/>
      <c r="ARM87" s="3"/>
      <c r="ARN87" s="3"/>
      <c r="ARO87" s="3"/>
      <c r="ARP87" s="3"/>
      <c r="ARQ87" s="3"/>
      <c r="ARR87" s="3"/>
      <c r="ARS87" s="3"/>
      <c r="ART87" s="3"/>
      <c r="ARU87" s="3"/>
      <c r="ARV87" s="3"/>
      <c r="ARW87" s="3"/>
      <c r="ARX87" s="3"/>
      <c r="ARY87" s="3"/>
      <c r="ARZ87" s="3"/>
      <c r="ASA87" s="3"/>
      <c r="ASB87" s="3"/>
      <c r="ASC87" s="3"/>
      <c r="ASD87" s="3"/>
      <c r="ASE87" s="3"/>
      <c r="ASF87" s="3"/>
      <c r="ASG87" s="3"/>
      <c r="ASH87" s="3"/>
      <c r="ASI87" s="3"/>
      <c r="ASJ87" s="3"/>
      <c r="ASK87" s="3"/>
      <c r="ASL87" s="3"/>
      <c r="ASM87" s="3"/>
      <c r="ASN87" s="3"/>
      <c r="ASO87" s="3"/>
      <c r="ASP87" s="3"/>
      <c r="ASQ87" s="3"/>
      <c r="ASR87" s="3"/>
      <c r="ASS87" s="3"/>
      <c r="AST87" s="3"/>
      <c r="ASU87" s="3"/>
      <c r="ASV87" s="3"/>
      <c r="ASW87" s="3"/>
      <c r="ASX87" s="3"/>
      <c r="ASY87" s="3"/>
      <c r="ASZ87" s="3"/>
      <c r="ATA87" s="3"/>
      <c r="ATB87" s="3"/>
      <c r="ATC87" s="3"/>
      <c r="ATD87" s="3"/>
      <c r="ATE87" s="3"/>
      <c r="ATF87" s="3"/>
      <c r="ATG87" s="3"/>
      <c r="ATH87" s="3"/>
      <c r="ATI87" s="3"/>
      <c r="ATJ87" s="3"/>
      <c r="ATK87" s="3"/>
      <c r="ATL87" s="3"/>
      <c r="ATM87" s="3"/>
      <c r="ATN87" s="3"/>
      <c r="ATO87" s="3"/>
      <c r="ATP87" s="3"/>
      <c r="ATQ87" s="3"/>
      <c r="ATR87" s="3"/>
      <c r="ATS87" s="3"/>
      <c r="ATT87" s="3"/>
      <c r="ATU87" s="3"/>
      <c r="ATV87" s="3"/>
      <c r="ATW87" s="3"/>
      <c r="ATX87" s="3"/>
      <c r="ATY87" s="3"/>
      <c r="ATZ87" s="3"/>
      <c r="AUA87" s="3"/>
      <c r="AUB87" s="3"/>
      <c r="AUC87" s="3"/>
      <c r="AUD87" s="3"/>
      <c r="AUE87" s="3"/>
      <c r="AUF87" s="3"/>
      <c r="AUG87" s="3"/>
      <c r="AUH87" s="3"/>
      <c r="AUI87" s="3"/>
      <c r="AUJ87" s="3"/>
      <c r="AUK87" s="3"/>
      <c r="AUL87" s="3"/>
      <c r="AUM87" s="3"/>
      <c r="AUN87" s="3"/>
      <c r="AUO87" s="3"/>
      <c r="AUP87" s="3"/>
      <c r="AUQ87" s="3"/>
      <c r="AUR87" s="3"/>
      <c r="AUS87" s="3"/>
      <c r="AUT87" s="3"/>
      <c r="AUU87" s="3"/>
      <c r="AUV87" s="3"/>
      <c r="AUW87" s="3"/>
      <c r="AUX87" s="3"/>
      <c r="AUY87" s="3"/>
      <c r="AUZ87" s="3"/>
      <c r="AVA87" s="3"/>
      <c r="AVB87" s="3"/>
      <c r="AVC87" s="3"/>
      <c r="AVD87" s="3"/>
      <c r="AVE87" s="3"/>
      <c r="AVF87" s="3"/>
      <c r="AVG87" s="3"/>
      <c r="AVH87" s="3"/>
      <c r="AVI87" s="3"/>
      <c r="AVJ87" s="3"/>
      <c r="AVK87" s="3"/>
      <c r="AVL87" s="3"/>
      <c r="AVM87" s="3"/>
      <c r="AVN87" s="3"/>
      <c r="AVO87" s="3"/>
      <c r="AVP87" s="3"/>
      <c r="AVQ87" s="3"/>
      <c r="AVR87" s="3"/>
      <c r="AVS87" s="3"/>
      <c r="AVT87" s="3"/>
      <c r="AVU87" s="3"/>
      <c r="AVV87" s="3"/>
      <c r="AVW87" s="3"/>
      <c r="AVX87" s="3"/>
      <c r="AVY87" s="3"/>
      <c r="AVZ87" s="3"/>
      <c r="AWA87" s="3"/>
      <c r="AWB87" s="3"/>
      <c r="AWC87" s="3"/>
      <c r="AWD87" s="3"/>
      <c r="AWE87" s="3"/>
      <c r="AWF87" s="3"/>
      <c r="AWG87" s="3"/>
      <c r="AWH87" s="3"/>
      <c r="AWI87" s="3"/>
      <c r="AWJ87" s="3"/>
      <c r="AWK87" s="3"/>
      <c r="AWL87" s="3"/>
      <c r="AWM87" s="3"/>
      <c r="AWN87" s="3"/>
      <c r="AWO87" s="3"/>
      <c r="AWP87" s="3"/>
      <c r="AWQ87" s="3"/>
      <c r="AWR87" s="3"/>
      <c r="AWS87" s="3"/>
      <c r="AWT87" s="3"/>
      <c r="AWU87" s="3"/>
      <c r="AWV87" s="3"/>
      <c r="AWW87" s="3"/>
      <c r="AWX87" s="3"/>
      <c r="AWY87" s="3"/>
      <c r="AWZ87" s="3"/>
      <c r="AXA87" s="3"/>
      <c r="AXB87" s="3"/>
      <c r="AXC87" s="3"/>
      <c r="AXD87" s="3"/>
      <c r="AXE87" s="3"/>
      <c r="AXF87" s="3"/>
      <c r="AXG87" s="3"/>
      <c r="AXH87" s="3"/>
      <c r="AXI87" s="3"/>
      <c r="AXJ87" s="3"/>
      <c r="AXK87" s="3"/>
      <c r="AXL87" s="3"/>
      <c r="AXM87" s="3"/>
      <c r="AXN87" s="3"/>
      <c r="AXO87" s="3"/>
      <c r="AXP87" s="3"/>
      <c r="AXQ87" s="3"/>
      <c r="AXR87" s="3"/>
      <c r="AXS87" s="3"/>
      <c r="AXT87" s="3"/>
      <c r="AXU87" s="3"/>
      <c r="AXV87" s="3"/>
      <c r="AXW87" s="3"/>
      <c r="AXX87" s="3"/>
      <c r="AXY87" s="3"/>
      <c r="AXZ87" s="3"/>
      <c r="AYA87" s="3"/>
      <c r="AYB87" s="3"/>
      <c r="AYC87" s="3"/>
      <c r="AYD87" s="3"/>
      <c r="AYE87" s="3"/>
      <c r="AYF87" s="3"/>
      <c r="AYG87" s="3"/>
      <c r="AYH87" s="3"/>
      <c r="AYI87" s="3"/>
      <c r="AYJ87" s="3"/>
      <c r="AYK87" s="3"/>
      <c r="AYL87" s="3"/>
      <c r="AYM87" s="3"/>
      <c r="AYN87" s="3"/>
      <c r="AYO87" s="3"/>
      <c r="AYP87" s="3"/>
      <c r="AYQ87" s="3"/>
      <c r="AYR87" s="3"/>
      <c r="AYS87" s="3"/>
      <c r="AYT87" s="3"/>
      <c r="AYU87" s="3"/>
      <c r="AYV87" s="3"/>
      <c r="AYW87" s="3"/>
      <c r="AYX87" s="3"/>
      <c r="AYY87" s="3"/>
      <c r="AYZ87" s="3"/>
      <c r="AZA87" s="3"/>
      <c r="AZB87" s="3"/>
      <c r="AZC87" s="3"/>
      <c r="AZD87" s="3"/>
      <c r="AZE87" s="3"/>
      <c r="AZF87" s="3"/>
      <c r="AZG87" s="3"/>
      <c r="AZH87" s="3"/>
      <c r="AZI87" s="3"/>
      <c r="AZJ87" s="3"/>
      <c r="AZK87" s="3"/>
      <c r="AZL87" s="3"/>
      <c r="AZM87" s="3"/>
      <c r="AZN87" s="3"/>
      <c r="AZO87" s="3"/>
      <c r="AZP87" s="3"/>
      <c r="AZQ87" s="3"/>
      <c r="AZR87" s="3"/>
      <c r="AZS87" s="3"/>
      <c r="AZT87" s="3"/>
      <c r="AZU87" s="3"/>
      <c r="AZV87" s="3"/>
      <c r="AZW87" s="3"/>
      <c r="AZX87" s="3"/>
      <c r="AZY87" s="3"/>
      <c r="AZZ87" s="3"/>
      <c r="BAA87" s="3"/>
      <c r="BAB87" s="3"/>
      <c r="BAC87" s="3"/>
      <c r="BAD87" s="3"/>
      <c r="BAE87" s="3"/>
      <c r="BAF87" s="3"/>
      <c r="BAG87" s="3"/>
      <c r="BAH87" s="3"/>
      <c r="BAI87" s="3"/>
      <c r="BAJ87" s="3"/>
      <c r="BAK87" s="3"/>
      <c r="BAL87" s="3"/>
    </row>
    <row r="88" spans="1:1390" s="3" customFormat="1" ht="23.25" customHeight="1" thickTop="1" x14ac:dyDescent="0.3">
      <c r="A88" s="18"/>
      <c r="B88" s="46"/>
      <c r="C88" s="68"/>
      <c r="D88" s="47"/>
      <c r="E88" s="48"/>
      <c r="F88" s="68"/>
      <c r="G88" s="47"/>
      <c r="H88" s="41"/>
      <c r="I88" s="14"/>
    </row>
    <row r="89" spans="1:1390" s="3" customFormat="1" ht="23.25" customHeight="1" x14ac:dyDescent="0.3">
      <c r="A89" s="140" t="s">
        <v>56</v>
      </c>
      <c r="B89" s="141"/>
      <c r="C89" s="142"/>
      <c r="D89" s="143"/>
      <c r="E89" s="141"/>
      <c r="F89" s="142"/>
      <c r="G89" s="143"/>
      <c r="H89" s="142"/>
      <c r="I89" s="144"/>
    </row>
    <row r="90" spans="1:1390" s="3" customFormat="1" ht="23.25" customHeight="1" x14ac:dyDescent="0.3">
      <c r="A90" s="145" t="s">
        <v>145</v>
      </c>
      <c r="B90" s="141"/>
      <c r="C90" s="142"/>
      <c r="D90" s="143"/>
      <c r="E90" s="141"/>
      <c r="F90" s="142">
        <v>165</v>
      </c>
      <c r="G90" s="143">
        <v>165</v>
      </c>
      <c r="H90" s="142"/>
      <c r="I90" s="144" t="s">
        <v>146</v>
      </c>
    </row>
    <row r="91" spans="1:1390" s="81" customFormat="1" ht="23.25" customHeight="1" x14ac:dyDescent="0.3">
      <c r="A91" s="145" t="s">
        <v>144</v>
      </c>
      <c r="B91" s="141"/>
      <c r="C91" s="142"/>
      <c r="D91" s="143"/>
      <c r="E91" s="141"/>
      <c r="F91" s="142">
        <v>10</v>
      </c>
      <c r="G91" s="143"/>
      <c r="H91" s="142"/>
      <c r="I91" s="144" t="s">
        <v>163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</row>
    <row r="92" spans="1:1390" s="81" customFormat="1" ht="23.25" customHeight="1" x14ac:dyDescent="0.3">
      <c r="A92" s="145" t="s">
        <v>7</v>
      </c>
      <c r="B92" s="141"/>
      <c r="C92" s="142"/>
      <c r="D92" s="143"/>
      <c r="E92" s="141">
        <v>1046.94</v>
      </c>
      <c r="F92" s="142">
        <v>1400</v>
      </c>
      <c r="G92" s="143">
        <v>232.05</v>
      </c>
      <c r="H92" s="142"/>
      <c r="I92" s="144" t="s">
        <v>110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</row>
    <row r="93" spans="1:1390" s="81" customFormat="1" ht="23.25" customHeight="1" x14ac:dyDescent="0.3">
      <c r="A93" s="145" t="s">
        <v>171</v>
      </c>
      <c r="B93" s="141"/>
      <c r="C93" s="142"/>
      <c r="D93" s="143"/>
      <c r="E93" s="141">
        <v>149.88</v>
      </c>
      <c r="F93" s="142">
        <v>100</v>
      </c>
      <c r="G93" s="143">
        <v>55.75</v>
      </c>
      <c r="H93" s="142"/>
      <c r="I93" s="144" t="s">
        <v>62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</row>
    <row r="94" spans="1:1390" s="81" customFormat="1" ht="23.25" customHeight="1" x14ac:dyDescent="0.3">
      <c r="A94" s="145" t="s">
        <v>23</v>
      </c>
      <c r="B94" s="141"/>
      <c r="C94" s="142"/>
      <c r="D94" s="143"/>
      <c r="E94" s="141">
        <v>340</v>
      </c>
      <c r="F94" s="142">
        <v>750</v>
      </c>
      <c r="G94" s="143">
        <v>210</v>
      </c>
      <c r="H94" s="142"/>
      <c r="I94" s="144" t="s">
        <v>164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</row>
    <row r="95" spans="1:1390" s="81" customFormat="1" ht="23.25" customHeight="1" x14ac:dyDescent="0.3">
      <c r="A95" s="145" t="s">
        <v>8</v>
      </c>
      <c r="B95" s="141"/>
      <c r="C95" s="142"/>
      <c r="D95" s="143"/>
      <c r="E95" s="141">
        <v>45</v>
      </c>
      <c r="F95" s="142">
        <v>50</v>
      </c>
      <c r="G95" s="143">
        <v>10</v>
      </c>
      <c r="H95" s="142"/>
      <c r="I95" s="144" t="s">
        <v>114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  <c r="AMV95" s="3"/>
      <c r="AMW95" s="3"/>
      <c r="AMX95" s="3"/>
      <c r="AMY95" s="3"/>
      <c r="AMZ95" s="3"/>
      <c r="ANA95" s="3"/>
      <c r="ANB95" s="3"/>
      <c r="ANC95" s="3"/>
      <c r="AND95" s="3"/>
      <c r="ANE95" s="3"/>
      <c r="ANF95" s="3"/>
      <c r="ANG95" s="3"/>
      <c r="ANH95" s="3"/>
      <c r="ANI95" s="3"/>
      <c r="ANJ95" s="3"/>
      <c r="ANK95" s="3"/>
      <c r="ANL95" s="3"/>
      <c r="ANM95" s="3"/>
      <c r="ANN95" s="3"/>
      <c r="ANO95" s="3"/>
      <c r="ANP95" s="3"/>
      <c r="ANQ95" s="3"/>
      <c r="ANR95" s="3"/>
      <c r="ANS95" s="3"/>
      <c r="ANT95" s="3"/>
      <c r="ANU95" s="3"/>
      <c r="ANV95" s="3"/>
      <c r="ANW95" s="3"/>
      <c r="ANX95" s="3"/>
      <c r="ANY95" s="3"/>
      <c r="ANZ95" s="3"/>
      <c r="AOA95" s="3"/>
      <c r="AOB95" s="3"/>
      <c r="AOC95" s="3"/>
      <c r="AOD95" s="3"/>
      <c r="AOE95" s="3"/>
      <c r="AOF95" s="3"/>
      <c r="AOG95" s="3"/>
      <c r="AOH95" s="3"/>
      <c r="AOI95" s="3"/>
      <c r="AOJ95" s="3"/>
      <c r="AOK95" s="3"/>
      <c r="AOL95" s="3"/>
      <c r="AOM95" s="3"/>
      <c r="AON95" s="3"/>
      <c r="AOO95" s="3"/>
      <c r="AOP95" s="3"/>
      <c r="AOQ95" s="3"/>
      <c r="AOR95" s="3"/>
      <c r="AOS95" s="3"/>
      <c r="AOT95" s="3"/>
      <c r="AOU95" s="3"/>
      <c r="AOV95" s="3"/>
      <c r="AOW95" s="3"/>
      <c r="AOX95" s="3"/>
      <c r="AOY95" s="3"/>
      <c r="AOZ95" s="3"/>
      <c r="APA95" s="3"/>
      <c r="APB95" s="3"/>
      <c r="APC95" s="3"/>
      <c r="APD95" s="3"/>
      <c r="APE95" s="3"/>
      <c r="APF95" s="3"/>
      <c r="APG95" s="3"/>
      <c r="APH95" s="3"/>
      <c r="API95" s="3"/>
      <c r="APJ95" s="3"/>
      <c r="APK95" s="3"/>
      <c r="APL95" s="3"/>
      <c r="APM95" s="3"/>
      <c r="APN95" s="3"/>
      <c r="APO95" s="3"/>
      <c r="APP95" s="3"/>
      <c r="APQ95" s="3"/>
      <c r="APR95" s="3"/>
      <c r="APS95" s="3"/>
      <c r="APT95" s="3"/>
      <c r="APU95" s="3"/>
      <c r="APV95" s="3"/>
      <c r="APW95" s="3"/>
      <c r="APX95" s="3"/>
      <c r="APY95" s="3"/>
      <c r="APZ95" s="3"/>
      <c r="AQA95" s="3"/>
      <c r="AQB95" s="3"/>
      <c r="AQC95" s="3"/>
      <c r="AQD95" s="3"/>
      <c r="AQE95" s="3"/>
      <c r="AQF95" s="3"/>
      <c r="AQG95" s="3"/>
      <c r="AQH95" s="3"/>
      <c r="AQI95" s="3"/>
      <c r="AQJ95" s="3"/>
      <c r="AQK95" s="3"/>
      <c r="AQL95" s="3"/>
      <c r="AQM95" s="3"/>
      <c r="AQN95" s="3"/>
      <c r="AQO95" s="3"/>
      <c r="AQP95" s="3"/>
      <c r="AQQ95" s="3"/>
      <c r="AQR95" s="3"/>
      <c r="AQS95" s="3"/>
      <c r="AQT95" s="3"/>
      <c r="AQU95" s="3"/>
      <c r="AQV95" s="3"/>
      <c r="AQW95" s="3"/>
      <c r="AQX95" s="3"/>
      <c r="AQY95" s="3"/>
      <c r="AQZ95" s="3"/>
      <c r="ARA95" s="3"/>
      <c r="ARB95" s="3"/>
      <c r="ARC95" s="3"/>
      <c r="ARD95" s="3"/>
      <c r="ARE95" s="3"/>
      <c r="ARF95" s="3"/>
      <c r="ARG95" s="3"/>
      <c r="ARH95" s="3"/>
      <c r="ARI95" s="3"/>
      <c r="ARJ95" s="3"/>
      <c r="ARK95" s="3"/>
      <c r="ARL95" s="3"/>
      <c r="ARM95" s="3"/>
      <c r="ARN95" s="3"/>
      <c r="ARO95" s="3"/>
      <c r="ARP95" s="3"/>
      <c r="ARQ95" s="3"/>
      <c r="ARR95" s="3"/>
      <c r="ARS95" s="3"/>
      <c r="ART95" s="3"/>
      <c r="ARU95" s="3"/>
      <c r="ARV95" s="3"/>
      <c r="ARW95" s="3"/>
      <c r="ARX95" s="3"/>
      <c r="ARY95" s="3"/>
      <c r="ARZ95" s="3"/>
      <c r="ASA95" s="3"/>
      <c r="ASB95" s="3"/>
      <c r="ASC95" s="3"/>
      <c r="ASD95" s="3"/>
      <c r="ASE95" s="3"/>
      <c r="ASF95" s="3"/>
      <c r="ASG95" s="3"/>
      <c r="ASH95" s="3"/>
      <c r="ASI95" s="3"/>
      <c r="ASJ95" s="3"/>
      <c r="ASK95" s="3"/>
      <c r="ASL95" s="3"/>
      <c r="ASM95" s="3"/>
      <c r="ASN95" s="3"/>
      <c r="ASO95" s="3"/>
      <c r="ASP95" s="3"/>
      <c r="ASQ95" s="3"/>
      <c r="ASR95" s="3"/>
      <c r="ASS95" s="3"/>
      <c r="AST95" s="3"/>
      <c r="ASU95" s="3"/>
      <c r="ASV95" s="3"/>
      <c r="ASW95" s="3"/>
      <c r="ASX95" s="3"/>
      <c r="ASY95" s="3"/>
      <c r="ASZ95" s="3"/>
      <c r="ATA95" s="3"/>
      <c r="ATB95" s="3"/>
      <c r="ATC95" s="3"/>
      <c r="ATD95" s="3"/>
      <c r="ATE95" s="3"/>
      <c r="ATF95" s="3"/>
      <c r="ATG95" s="3"/>
      <c r="ATH95" s="3"/>
      <c r="ATI95" s="3"/>
      <c r="ATJ95" s="3"/>
      <c r="ATK95" s="3"/>
      <c r="ATL95" s="3"/>
      <c r="ATM95" s="3"/>
      <c r="ATN95" s="3"/>
      <c r="ATO95" s="3"/>
      <c r="ATP95" s="3"/>
      <c r="ATQ95" s="3"/>
      <c r="ATR95" s="3"/>
      <c r="ATS95" s="3"/>
      <c r="ATT95" s="3"/>
      <c r="ATU95" s="3"/>
      <c r="ATV95" s="3"/>
      <c r="ATW95" s="3"/>
      <c r="ATX95" s="3"/>
      <c r="ATY95" s="3"/>
      <c r="ATZ95" s="3"/>
      <c r="AUA95" s="3"/>
      <c r="AUB95" s="3"/>
      <c r="AUC95" s="3"/>
      <c r="AUD95" s="3"/>
      <c r="AUE95" s="3"/>
      <c r="AUF95" s="3"/>
      <c r="AUG95" s="3"/>
      <c r="AUH95" s="3"/>
      <c r="AUI95" s="3"/>
      <c r="AUJ95" s="3"/>
      <c r="AUK95" s="3"/>
      <c r="AUL95" s="3"/>
      <c r="AUM95" s="3"/>
      <c r="AUN95" s="3"/>
      <c r="AUO95" s="3"/>
      <c r="AUP95" s="3"/>
      <c r="AUQ95" s="3"/>
      <c r="AUR95" s="3"/>
      <c r="AUS95" s="3"/>
      <c r="AUT95" s="3"/>
      <c r="AUU95" s="3"/>
      <c r="AUV95" s="3"/>
      <c r="AUW95" s="3"/>
      <c r="AUX95" s="3"/>
      <c r="AUY95" s="3"/>
      <c r="AUZ95" s="3"/>
      <c r="AVA95" s="3"/>
      <c r="AVB95" s="3"/>
      <c r="AVC95" s="3"/>
      <c r="AVD95" s="3"/>
      <c r="AVE95" s="3"/>
      <c r="AVF95" s="3"/>
      <c r="AVG95" s="3"/>
      <c r="AVH95" s="3"/>
      <c r="AVI95" s="3"/>
      <c r="AVJ95" s="3"/>
      <c r="AVK95" s="3"/>
      <c r="AVL95" s="3"/>
      <c r="AVM95" s="3"/>
      <c r="AVN95" s="3"/>
      <c r="AVO95" s="3"/>
      <c r="AVP95" s="3"/>
      <c r="AVQ95" s="3"/>
      <c r="AVR95" s="3"/>
      <c r="AVS95" s="3"/>
      <c r="AVT95" s="3"/>
      <c r="AVU95" s="3"/>
      <c r="AVV95" s="3"/>
      <c r="AVW95" s="3"/>
      <c r="AVX95" s="3"/>
      <c r="AVY95" s="3"/>
      <c r="AVZ95" s="3"/>
      <c r="AWA95" s="3"/>
      <c r="AWB95" s="3"/>
      <c r="AWC95" s="3"/>
      <c r="AWD95" s="3"/>
      <c r="AWE95" s="3"/>
      <c r="AWF95" s="3"/>
      <c r="AWG95" s="3"/>
      <c r="AWH95" s="3"/>
      <c r="AWI95" s="3"/>
      <c r="AWJ95" s="3"/>
      <c r="AWK95" s="3"/>
      <c r="AWL95" s="3"/>
      <c r="AWM95" s="3"/>
      <c r="AWN95" s="3"/>
      <c r="AWO95" s="3"/>
      <c r="AWP95" s="3"/>
      <c r="AWQ95" s="3"/>
      <c r="AWR95" s="3"/>
      <c r="AWS95" s="3"/>
      <c r="AWT95" s="3"/>
      <c r="AWU95" s="3"/>
      <c r="AWV95" s="3"/>
      <c r="AWW95" s="3"/>
      <c r="AWX95" s="3"/>
      <c r="AWY95" s="3"/>
      <c r="AWZ95" s="3"/>
      <c r="AXA95" s="3"/>
      <c r="AXB95" s="3"/>
      <c r="AXC95" s="3"/>
      <c r="AXD95" s="3"/>
      <c r="AXE95" s="3"/>
      <c r="AXF95" s="3"/>
      <c r="AXG95" s="3"/>
      <c r="AXH95" s="3"/>
      <c r="AXI95" s="3"/>
      <c r="AXJ95" s="3"/>
      <c r="AXK95" s="3"/>
      <c r="AXL95" s="3"/>
      <c r="AXM95" s="3"/>
      <c r="AXN95" s="3"/>
      <c r="AXO95" s="3"/>
      <c r="AXP95" s="3"/>
      <c r="AXQ95" s="3"/>
      <c r="AXR95" s="3"/>
      <c r="AXS95" s="3"/>
      <c r="AXT95" s="3"/>
      <c r="AXU95" s="3"/>
      <c r="AXV95" s="3"/>
      <c r="AXW95" s="3"/>
      <c r="AXX95" s="3"/>
      <c r="AXY95" s="3"/>
      <c r="AXZ95" s="3"/>
      <c r="AYA95" s="3"/>
      <c r="AYB95" s="3"/>
      <c r="AYC95" s="3"/>
      <c r="AYD95" s="3"/>
      <c r="AYE95" s="3"/>
      <c r="AYF95" s="3"/>
      <c r="AYG95" s="3"/>
      <c r="AYH95" s="3"/>
      <c r="AYI95" s="3"/>
      <c r="AYJ95" s="3"/>
      <c r="AYK95" s="3"/>
      <c r="AYL95" s="3"/>
      <c r="AYM95" s="3"/>
      <c r="AYN95" s="3"/>
      <c r="AYO95" s="3"/>
      <c r="AYP95" s="3"/>
      <c r="AYQ95" s="3"/>
      <c r="AYR95" s="3"/>
      <c r="AYS95" s="3"/>
      <c r="AYT95" s="3"/>
      <c r="AYU95" s="3"/>
      <c r="AYV95" s="3"/>
      <c r="AYW95" s="3"/>
      <c r="AYX95" s="3"/>
      <c r="AYY95" s="3"/>
      <c r="AYZ95" s="3"/>
      <c r="AZA95" s="3"/>
      <c r="AZB95" s="3"/>
      <c r="AZC95" s="3"/>
      <c r="AZD95" s="3"/>
      <c r="AZE95" s="3"/>
      <c r="AZF95" s="3"/>
      <c r="AZG95" s="3"/>
      <c r="AZH95" s="3"/>
      <c r="AZI95" s="3"/>
      <c r="AZJ95" s="3"/>
      <c r="AZK95" s="3"/>
      <c r="AZL95" s="3"/>
      <c r="AZM95" s="3"/>
      <c r="AZN95" s="3"/>
      <c r="AZO95" s="3"/>
      <c r="AZP95" s="3"/>
      <c r="AZQ95" s="3"/>
      <c r="AZR95" s="3"/>
      <c r="AZS95" s="3"/>
      <c r="AZT95" s="3"/>
      <c r="AZU95" s="3"/>
      <c r="AZV95" s="3"/>
      <c r="AZW95" s="3"/>
      <c r="AZX95" s="3"/>
      <c r="AZY95" s="3"/>
      <c r="AZZ95" s="3"/>
      <c r="BAA95" s="3"/>
      <c r="BAB95" s="3"/>
      <c r="BAC95" s="3"/>
      <c r="BAD95" s="3"/>
      <c r="BAE95" s="3"/>
      <c r="BAF95" s="3"/>
      <c r="BAG95" s="3"/>
      <c r="BAH95" s="3"/>
      <c r="BAI95" s="3"/>
      <c r="BAJ95" s="3"/>
      <c r="BAK95" s="3"/>
      <c r="BAL95" s="3"/>
    </row>
    <row r="96" spans="1:1390" s="81" customFormat="1" ht="23.25" customHeight="1" x14ac:dyDescent="0.3">
      <c r="A96" s="145" t="s">
        <v>176</v>
      </c>
      <c r="B96" s="141"/>
      <c r="C96" s="142"/>
      <c r="D96" s="143"/>
      <c r="E96" s="141"/>
      <c r="F96" s="142">
        <v>2000</v>
      </c>
      <c r="G96" s="143"/>
      <c r="H96" s="142"/>
      <c r="I96" s="14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</row>
    <row r="97" spans="1:1390" s="81" customFormat="1" ht="23.25" customHeight="1" x14ac:dyDescent="0.3">
      <c r="A97" s="145" t="s">
        <v>48</v>
      </c>
      <c r="B97" s="141"/>
      <c r="C97" s="142"/>
      <c r="D97" s="143"/>
      <c r="E97" s="141">
        <v>107.4</v>
      </c>
      <c r="F97" s="142">
        <v>135</v>
      </c>
      <c r="G97" s="143">
        <v>134.87</v>
      </c>
      <c r="H97" s="142"/>
      <c r="I97" s="144" t="s">
        <v>148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</row>
    <row r="98" spans="1:1390" s="81" customFormat="1" ht="23.25" customHeight="1" x14ac:dyDescent="0.3">
      <c r="A98" s="18"/>
      <c r="B98" s="48"/>
      <c r="C98" s="68"/>
      <c r="D98" s="47"/>
      <c r="E98" s="48"/>
      <c r="F98" s="68"/>
      <c r="G98" s="47"/>
      <c r="H98" s="41"/>
      <c r="I98" s="1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</row>
    <row r="99" spans="1:1390" s="81" customFormat="1" ht="23.25" customHeight="1" x14ac:dyDescent="0.3">
      <c r="A99" s="18"/>
      <c r="B99" s="48"/>
      <c r="C99" s="68"/>
      <c r="D99" s="47"/>
      <c r="E99" s="48"/>
      <c r="F99" s="68"/>
      <c r="G99" s="47"/>
      <c r="H99" s="41"/>
      <c r="I99" s="1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  <c r="AMU99" s="3"/>
      <c r="AMV99" s="3"/>
      <c r="AMW99" s="3"/>
      <c r="AMX99" s="3"/>
      <c r="AMY99" s="3"/>
      <c r="AMZ99" s="3"/>
      <c r="ANA99" s="3"/>
      <c r="ANB99" s="3"/>
      <c r="ANC99" s="3"/>
      <c r="AND99" s="3"/>
      <c r="ANE99" s="3"/>
      <c r="ANF99" s="3"/>
      <c r="ANG99" s="3"/>
      <c r="ANH99" s="3"/>
      <c r="ANI99" s="3"/>
      <c r="ANJ99" s="3"/>
      <c r="ANK99" s="3"/>
      <c r="ANL99" s="3"/>
      <c r="ANM99" s="3"/>
      <c r="ANN99" s="3"/>
      <c r="ANO99" s="3"/>
      <c r="ANP99" s="3"/>
      <c r="ANQ99" s="3"/>
      <c r="ANR99" s="3"/>
      <c r="ANS99" s="3"/>
      <c r="ANT99" s="3"/>
      <c r="ANU99" s="3"/>
      <c r="ANV99" s="3"/>
      <c r="ANW99" s="3"/>
      <c r="ANX99" s="3"/>
      <c r="ANY99" s="3"/>
      <c r="ANZ99" s="3"/>
      <c r="AOA99" s="3"/>
      <c r="AOB99" s="3"/>
      <c r="AOC99" s="3"/>
      <c r="AOD99" s="3"/>
      <c r="AOE99" s="3"/>
      <c r="AOF99" s="3"/>
      <c r="AOG99" s="3"/>
      <c r="AOH99" s="3"/>
      <c r="AOI99" s="3"/>
      <c r="AOJ99" s="3"/>
      <c r="AOK99" s="3"/>
      <c r="AOL99" s="3"/>
      <c r="AOM99" s="3"/>
      <c r="AON99" s="3"/>
      <c r="AOO99" s="3"/>
      <c r="AOP99" s="3"/>
      <c r="AOQ99" s="3"/>
      <c r="AOR99" s="3"/>
      <c r="AOS99" s="3"/>
      <c r="AOT99" s="3"/>
      <c r="AOU99" s="3"/>
      <c r="AOV99" s="3"/>
      <c r="AOW99" s="3"/>
      <c r="AOX99" s="3"/>
      <c r="AOY99" s="3"/>
      <c r="AOZ99" s="3"/>
      <c r="APA99" s="3"/>
      <c r="APB99" s="3"/>
      <c r="APC99" s="3"/>
      <c r="APD99" s="3"/>
      <c r="APE99" s="3"/>
      <c r="APF99" s="3"/>
      <c r="APG99" s="3"/>
      <c r="APH99" s="3"/>
      <c r="API99" s="3"/>
      <c r="APJ99" s="3"/>
      <c r="APK99" s="3"/>
      <c r="APL99" s="3"/>
      <c r="APM99" s="3"/>
      <c r="APN99" s="3"/>
      <c r="APO99" s="3"/>
      <c r="APP99" s="3"/>
      <c r="APQ99" s="3"/>
      <c r="APR99" s="3"/>
      <c r="APS99" s="3"/>
      <c r="APT99" s="3"/>
      <c r="APU99" s="3"/>
      <c r="APV99" s="3"/>
      <c r="APW99" s="3"/>
      <c r="APX99" s="3"/>
      <c r="APY99" s="3"/>
      <c r="APZ99" s="3"/>
      <c r="AQA99" s="3"/>
      <c r="AQB99" s="3"/>
      <c r="AQC99" s="3"/>
      <c r="AQD99" s="3"/>
      <c r="AQE99" s="3"/>
      <c r="AQF99" s="3"/>
      <c r="AQG99" s="3"/>
      <c r="AQH99" s="3"/>
      <c r="AQI99" s="3"/>
      <c r="AQJ99" s="3"/>
      <c r="AQK99" s="3"/>
      <c r="AQL99" s="3"/>
      <c r="AQM99" s="3"/>
      <c r="AQN99" s="3"/>
      <c r="AQO99" s="3"/>
      <c r="AQP99" s="3"/>
      <c r="AQQ99" s="3"/>
      <c r="AQR99" s="3"/>
      <c r="AQS99" s="3"/>
      <c r="AQT99" s="3"/>
      <c r="AQU99" s="3"/>
      <c r="AQV99" s="3"/>
      <c r="AQW99" s="3"/>
      <c r="AQX99" s="3"/>
      <c r="AQY99" s="3"/>
      <c r="AQZ99" s="3"/>
      <c r="ARA99" s="3"/>
      <c r="ARB99" s="3"/>
      <c r="ARC99" s="3"/>
      <c r="ARD99" s="3"/>
      <c r="ARE99" s="3"/>
      <c r="ARF99" s="3"/>
      <c r="ARG99" s="3"/>
      <c r="ARH99" s="3"/>
      <c r="ARI99" s="3"/>
      <c r="ARJ99" s="3"/>
      <c r="ARK99" s="3"/>
      <c r="ARL99" s="3"/>
      <c r="ARM99" s="3"/>
      <c r="ARN99" s="3"/>
      <c r="ARO99" s="3"/>
      <c r="ARP99" s="3"/>
      <c r="ARQ99" s="3"/>
      <c r="ARR99" s="3"/>
      <c r="ARS99" s="3"/>
      <c r="ART99" s="3"/>
      <c r="ARU99" s="3"/>
      <c r="ARV99" s="3"/>
      <c r="ARW99" s="3"/>
      <c r="ARX99" s="3"/>
      <c r="ARY99" s="3"/>
      <c r="ARZ99" s="3"/>
      <c r="ASA99" s="3"/>
      <c r="ASB99" s="3"/>
      <c r="ASC99" s="3"/>
      <c r="ASD99" s="3"/>
      <c r="ASE99" s="3"/>
      <c r="ASF99" s="3"/>
      <c r="ASG99" s="3"/>
      <c r="ASH99" s="3"/>
      <c r="ASI99" s="3"/>
      <c r="ASJ99" s="3"/>
      <c r="ASK99" s="3"/>
      <c r="ASL99" s="3"/>
      <c r="ASM99" s="3"/>
      <c r="ASN99" s="3"/>
      <c r="ASO99" s="3"/>
      <c r="ASP99" s="3"/>
      <c r="ASQ99" s="3"/>
      <c r="ASR99" s="3"/>
      <c r="ASS99" s="3"/>
      <c r="AST99" s="3"/>
      <c r="ASU99" s="3"/>
      <c r="ASV99" s="3"/>
      <c r="ASW99" s="3"/>
      <c r="ASX99" s="3"/>
      <c r="ASY99" s="3"/>
      <c r="ASZ99" s="3"/>
      <c r="ATA99" s="3"/>
      <c r="ATB99" s="3"/>
      <c r="ATC99" s="3"/>
      <c r="ATD99" s="3"/>
      <c r="ATE99" s="3"/>
      <c r="ATF99" s="3"/>
      <c r="ATG99" s="3"/>
      <c r="ATH99" s="3"/>
      <c r="ATI99" s="3"/>
      <c r="ATJ99" s="3"/>
      <c r="ATK99" s="3"/>
      <c r="ATL99" s="3"/>
      <c r="ATM99" s="3"/>
      <c r="ATN99" s="3"/>
      <c r="ATO99" s="3"/>
      <c r="ATP99" s="3"/>
      <c r="ATQ99" s="3"/>
      <c r="ATR99" s="3"/>
      <c r="ATS99" s="3"/>
      <c r="ATT99" s="3"/>
      <c r="ATU99" s="3"/>
      <c r="ATV99" s="3"/>
      <c r="ATW99" s="3"/>
      <c r="ATX99" s="3"/>
      <c r="ATY99" s="3"/>
      <c r="ATZ99" s="3"/>
      <c r="AUA99" s="3"/>
      <c r="AUB99" s="3"/>
      <c r="AUC99" s="3"/>
      <c r="AUD99" s="3"/>
      <c r="AUE99" s="3"/>
      <c r="AUF99" s="3"/>
      <c r="AUG99" s="3"/>
      <c r="AUH99" s="3"/>
      <c r="AUI99" s="3"/>
      <c r="AUJ99" s="3"/>
      <c r="AUK99" s="3"/>
      <c r="AUL99" s="3"/>
      <c r="AUM99" s="3"/>
      <c r="AUN99" s="3"/>
      <c r="AUO99" s="3"/>
      <c r="AUP99" s="3"/>
      <c r="AUQ99" s="3"/>
      <c r="AUR99" s="3"/>
      <c r="AUS99" s="3"/>
      <c r="AUT99" s="3"/>
      <c r="AUU99" s="3"/>
      <c r="AUV99" s="3"/>
      <c r="AUW99" s="3"/>
      <c r="AUX99" s="3"/>
      <c r="AUY99" s="3"/>
      <c r="AUZ99" s="3"/>
      <c r="AVA99" s="3"/>
      <c r="AVB99" s="3"/>
      <c r="AVC99" s="3"/>
      <c r="AVD99" s="3"/>
      <c r="AVE99" s="3"/>
      <c r="AVF99" s="3"/>
      <c r="AVG99" s="3"/>
      <c r="AVH99" s="3"/>
      <c r="AVI99" s="3"/>
      <c r="AVJ99" s="3"/>
      <c r="AVK99" s="3"/>
      <c r="AVL99" s="3"/>
      <c r="AVM99" s="3"/>
      <c r="AVN99" s="3"/>
      <c r="AVO99" s="3"/>
      <c r="AVP99" s="3"/>
      <c r="AVQ99" s="3"/>
      <c r="AVR99" s="3"/>
      <c r="AVS99" s="3"/>
      <c r="AVT99" s="3"/>
      <c r="AVU99" s="3"/>
      <c r="AVV99" s="3"/>
      <c r="AVW99" s="3"/>
      <c r="AVX99" s="3"/>
      <c r="AVY99" s="3"/>
      <c r="AVZ99" s="3"/>
      <c r="AWA99" s="3"/>
      <c r="AWB99" s="3"/>
      <c r="AWC99" s="3"/>
      <c r="AWD99" s="3"/>
      <c r="AWE99" s="3"/>
      <c r="AWF99" s="3"/>
      <c r="AWG99" s="3"/>
      <c r="AWH99" s="3"/>
      <c r="AWI99" s="3"/>
      <c r="AWJ99" s="3"/>
      <c r="AWK99" s="3"/>
      <c r="AWL99" s="3"/>
      <c r="AWM99" s="3"/>
      <c r="AWN99" s="3"/>
      <c r="AWO99" s="3"/>
      <c r="AWP99" s="3"/>
      <c r="AWQ99" s="3"/>
      <c r="AWR99" s="3"/>
      <c r="AWS99" s="3"/>
      <c r="AWT99" s="3"/>
      <c r="AWU99" s="3"/>
      <c r="AWV99" s="3"/>
      <c r="AWW99" s="3"/>
      <c r="AWX99" s="3"/>
      <c r="AWY99" s="3"/>
      <c r="AWZ99" s="3"/>
      <c r="AXA99" s="3"/>
      <c r="AXB99" s="3"/>
      <c r="AXC99" s="3"/>
      <c r="AXD99" s="3"/>
      <c r="AXE99" s="3"/>
      <c r="AXF99" s="3"/>
      <c r="AXG99" s="3"/>
      <c r="AXH99" s="3"/>
      <c r="AXI99" s="3"/>
      <c r="AXJ99" s="3"/>
      <c r="AXK99" s="3"/>
      <c r="AXL99" s="3"/>
      <c r="AXM99" s="3"/>
      <c r="AXN99" s="3"/>
      <c r="AXO99" s="3"/>
      <c r="AXP99" s="3"/>
      <c r="AXQ99" s="3"/>
      <c r="AXR99" s="3"/>
      <c r="AXS99" s="3"/>
      <c r="AXT99" s="3"/>
      <c r="AXU99" s="3"/>
      <c r="AXV99" s="3"/>
      <c r="AXW99" s="3"/>
      <c r="AXX99" s="3"/>
      <c r="AXY99" s="3"/>
      <c r="AXZ99" s="3"/>
      <c r="AYA99" s="3"/>
      <c r="AYB99" s="3"/>
      <c r="AYC99" s="3"/>
      <c r="AYD99" s="3"/>
      <c r="AYE99" s="3"/>
      <c r="AYF99" s="3"/>
      <c r="AYG99" s="3"/>
      <c r="AYH99" s="3"/>
      <c r="AYI99" s="3"/>
      <c r="AYJ99" s="3"/>
      <c r="AYK99" s="3"/>
      <c r="AYL99" s="3"/>
      <c r="AYM99" s="3"/>
      <c r="AYN99" s="3"/>
      <c r="AYO99" s="3"/>
      <c r="AYP99" s="3"/>
      <c r="AYQ99" s="3"/>
      <c r="AYR99" s="3"/>
      <c r="AYS99" s="3"/>
      <c r="AYT99" s="3"/>
      <c r="AYU99" s="3"/>
      <c r="AYV99" s="3"/>
      <c r="AYW99" s="3"/>
      <c r="AYX99" s="3"/>
      <c r="AYY99" s="3"/>
      <c r="AYZ99" s="3"/>
      <c r="AZA99" s="3"/>
      <c r="AZB99" s="3"/>
      <c r="AZC99" s="3"/>
      <c r="AZD99" s="3"/>
      <c r="AZE99" s="3"/>
      <c r="AZF99" s="3"/>
      <c r="AZG99" s="3"/>
      <c r="AZH99" s="3"/>
      <c r="AZI99" s="3"/>
      <c r="AZJ99" s="3"/>
      <c r="AZK99" s="3"/>
      <c r="AZL99" s="3"/>
      <c r="AZM99" s="3"/>
      <c r="AZN99" s="3"/>
      <c r="AZO99" s="3"/>
      <c r="AZP99" s="3"/>
      <c r="AZQ99" s="3"/>
      <c r="AZR99" s="3"/>
      <c r="AZS99" s="3"/>
      <c r="AZT99" s="3"/>
      <c r="AZU99" s="3"/>
      <c r="AZV99" s="3"/>
      <c r="AZW99" s="3"/>
      <c r="AZX99" s="3"/>
      <c r="AZY99" s="3"/>
      <c r="AZZ99" s="3"/>
      <c r="BAA99" s="3"/>
      <c r="BAB99" s="3"/>
      <c r="BAC99" s="3"/>
      <c r="BAD99" s="3"/>
      <c r="BAE99" s="3"/>
      <c r="BAF99" s="3"/>
      <c r="BAG99" s="3"/>
      <c r="BAH99" s="3"/>
      <c r="BAI99" s="3"/>
      <c r="BAJ99" s="3"/>
      <c r="BAK99" s="3"/>
      <c r="BAL99" s="3"/>
    </row>
    <row r="100" spans="1:1390" s="81" customFormat="1" ht="23.25" customHeight="1" x14ac:dyDescent="0.3">
      <c r="A100" s="4" t="s">
        <v>24</v>
      </c>
      <c r="B100" s="45">
        <v>0</v>
      </c>
      <c r="C100" s="73">
        <f>SUM(C90:C99)</f>
        <v>0</v>
      </c>
      <c r="D100" s="53">
        <f>SUM(D90:D99)</f>
        <v>0</v>
      </c>
      <c r="E100" s="58">
        <f>SUM(E90:E99)</f>
        <v>1689.2200000000003</v>
      </c>
      <c r="F100" s="73">
        <f>SUM(F90:F99)</f>
        <v>4610</v>
      </c>
      <c r="G100" s="53">
        <f>SUM(G90:G99)</f>
        <v>807.67</v>
      </c>
      <c r="H100" s="41"/>
      <c r="I100" s="2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  <c r="AMV100" s="3"/>
      <c r="AMW100" s="3"/>
      <c r="AMX100" s="3"/>
      <c r="AMY100" s="3"/>
      <c r="AMZ100" s="3"/>
      <c r="ANA100" s="3"/>
      <c r="ANB100" s="3"/>
      <c r="ANC100" s="3"/>
      <c r="AND100" s="3"/>
      <c r="ANE100" s="3"/>
      <c r="ANF100" s="3"/>
      <c r="ANG100" s="3"/>
      <c r="ANH100" s="3"/>
      <c r="ANI100" s="3"/>
      <c r="ANJ100" s="3"/>
      <c r="ANK100" s="3"/>
      <c r="ANL100" s="3"/>
      <c r="ANM100" s="3"/>
      <c r="ANN100" s="3"/>
      <c r="ANO100" s="3"/>
      <c r="ANP100" s="3"/>
      <c r="ANQ100" s="3"/>
      <c r="ANR100" s="3"/>
      <c r="ANS100" s="3"/>
      <c r="ANT100" s="3"/>
      <c r="ANU100" s="3"/>
      <c r="ANV100" s="3"/>
      <c r="ANW100" s="3"/>
      <c r="ANX100" s="3"/>
      <c r="ANY100" s="3"/>
      <c r="ANZ100" s="3"/>
      <c r="AOA100" s="3"/>
      <c r="AOB100" s="3"/>
      <c r="AOC100" s="3"/>
      <c r="AOD100" s="3"/>
      <c r="AOE100" s="3"/>
      <c r="AOF100" s="3"/>
      <c r="AOG100" s="3"/>
      <c r="AOH100" s="3"/>
      <c r="AOI100" s="3"/>
      <c r="AOJ100" s="3"/>
      <c r="AOK100" s="3"/>
      <c r="AOL100" s="3"/>
      <c r="AOM100" s="3"/>
      <c r="AON100" s="3"/>
      <c r="AOO100" s="3"/>
      <c r="AOP100" s="3"/>
      <c r="AOQ100" s="3"/>
      <c r="AOR100" s="3"/>
      <c r="AOS100" s="3"/>
      <c r="AOT100" s="3"/>
      <c r="AOU100" s="3"/>
      <c r="AOV100" s="3"/>
      <c r="AOW100" s="3"/>
      <c r="AOX100" s="3"/>
      <c r="AOY100" s="3"/>
      <c r="AOZ100" s="3"/>
      <c r="APA100" s="3"/>
      <c r="APB100" s="3"/>
      <c r="APC100" s="3"/>
      <c r="APD100" s="3"/>
      <c r="APE100" s="3"/>
      <c r="APF100" s="3"/>
      <c r="APG100" s="3"/>
      <c r="APH100" s="3"/>
      <c r="API100" s="3"/>
      <c r="APJ100" s="3"/>
      <c r="APK100" s="3"/>
      <c r="APL100" s="3"/>
      <c r="APM100" s="3"/>
      <c r="APN100" s="3"/>
      <c r="APO100" s="3"/>
      <c r="APP100" s="3"/>
      <c r="APQ100" s="3"/>
      <c r="APR100" s="3"/>
      <c r="APS100" s="3"/>
      <c r="APT100" s="3"/>
      <c r="APU100" s="3"/>
      <c r="APV100" s="3"/>
      <c r="APW100" s="3"/>
      <c r="APX100" s="3"/>
      <c r="APY100" s="3"/>
      <c r="APZ100" s="3"/>
      <c r="AQA100" s="3"/>
      <c r="AQB100" s="3"/>
      <c r="AQC100" s="3"/>
      <c r="AQD100" s="3"/>
      <c r="AQE100" s="3"/>
      <c r="AQF100" s="3"/>
      <c r="AQG100" s="3"/>
      <c r="AQH100" s="3"/>
      <c r="AQI100" s="3"/>
      <c r="AQJ100" s="3"/>
      <c r="AQK100" s="3"/>
      <c r="AQL100" s="3"/>
      <c r="AQM100" s="3"/>
      <c r="AQN100" s="3"/>
      <c r="AQO100" s="3"/>
      <c r="AQP100" s="3"/>
      <c r="AQQ100" s="3"/>
      <c r="AQR100" s="3"/>
      <c r="AQS100" s="3"/>
      <c r="AQT100" s="3"/>
      <c r="AQU100" s="3"/>
      <c r="AQV100" s="3"/>
      <c r="AQW100" s="3"/>
      <c r="AQX100" s="3"/>
      <c r="AQY100" s="3"/>
      <c r="AQZ100" s="3"/>
      <c r="ARA100" s="3"/>
      <c r="ARB100" s="3"/>
      <c r="ARC100" s="3"/>
      <c r="ARD100" s="3"/>
      <c r="ARE100" s="3"/>
      <c r="ARF100" s="3"/>
      <c r="ARG100" s="3"/>
      <c r="ARH100" s="3"/>
      <c r="ARI100" s="3"/>
      <c r="ARJ100" s="3"/>
      <c r="ARK100" s="3"/>
      <c r="ARL100" s="3"/>
      <c r="ARM100" s="3"/>
      <c r="ARN100" s="3"/>
      <c r="ARO100" s="3"/>
      <c r="ARP100" s="3"/>
      <c r="ARQ100" s="3"/>
      <c r="ARR100" s="3"/>
      <c r="ARS100" s="3"/>
      <c r="ART100" s="3"/>
      <c r="ARU100" s="3"/>
      <c r="ARV100" s="3"/>
      <c r="ARW100" s="3"/>
      <c r="ARX100" s="3"/>
      <c r="ARY100" s="3"/>
      <c r="ARZ100" s="3"/>
      <c r="ASA100" s="3"/>
      <c r="ASB100" s="3"/>
      <c r="ASC100" s="3"/>
      <c r="ASD100" s="3"/>
      <c r="ASE100" s="3"/>
      <c r="ASF100" s="3"/>
      <c r="ASG100" s="3"/>
      <c r="ASH100" s="3"/>
      <c r="ASI100" s="3"/>
      <c r="ASJ100" s="3"/>
      <c r="ASK100" s="3"/>
      <c r="ASL100" s="3"/>
      <c r="ASM100" s="3"/>
      <c r="ASN100" s="3"/>
      <c r="ASO100" s="3"/>
      <c r="ASP100" s="3"/>
      <c r="ASQ100" s="3"/>
      <c r="ASR100" s="3"/>
      <c r="ASS100" s="3"/>
      <c r="AST100" s="3"/>
      <c r="ASU100" s="3"/>
      <c r="ASV100" s="3"/>
      <c r="ASW100" s="3"/>
      <c r="ASX100" s="3"/>
      <c r="ASY100" s="3"/>
      <c r="ASZ100" s="3"/>
      <c r="ATA100" s="3"/>
      <c r="ATB100" s="3"/>
      <c r="ATC100" s="3"/>
      <c r="ATD100" s="3"/>
      <c r="ATE100" s="3"/>
      <c r="ATF100" s="3"/>
      <c r="ATG100" s="3"/>
      <c r="ATH100" s="3"/>
      <c r="ATI100" s="3"/>
      <c r="ATJ100" s="3"/>
      <c r="ATK100" s="3"/>
      <c r="ATL100" s="3"/>
      <c r="ATM100" s="3"/>
      <c r="ATN100" s="3"/>
      <c r="ATO100" s="3"/>
      <c r="ATP100" s="3"/>
      <c r="ATQ100" s="3"/>
      <c r="ATR100" s="3"/>
      <c r="ATS100" s="3"/>
      <c r="ATT100" s="3"/>
      <c r="ATU100" s="3"/>
      <c r="ATV100" s="3"/>
      <c r="ATW100" s="3"/>
      <c r="ATX100" s="3"/>
      <c r="ATY100" s="3"/>
      <c r="ATZ100" s="3"/>
      <c r="AUA100" s="3"/>
      <c r="AUB100" s="3"/>
      <c r="AUC100" s="3"/>
      <c r="AUD100" s="3"/>
      <c r="AUE100" s="3"/>
      <c r="AUF100" s="3"/>
      <c r="AUG100" s="3"/>
      <c r="AUH100" s="3"/>
      <c r="AUI100" s="3"/>
      <c r="AUJ100" s="3"/>
      <c r="AUK100" s="3"/>
      <c r="AUL100" s="3"/>
      <c r="AUM100" s="3"/>
      <c r="AUN100" s="3"/>
      <c r="AUO100" s="3"/>
      <c r="AUP100" s="3"/>
      <c r="AUQ100" s="3"/>
      <c r="AUR100" s="3"/>
      <c r="AUS100" s="3"/>
      <c r="AUT100" s="3"/>
      <c r="AUU100" s="3"/>
      <c r="AUV100" s="3"/>
      <c r="AUW100" s="3"/>
      <c r="AUX100" s="3"/>
      <c r="AUY100" s="3"/>
      <c r="AUZ100" s="3"/>
      <c r="AVA100" s="3"/>
      <c r="AVB100" s="3"/>
      <c r="AVC100" s="3"/>
      <c r="AVD100" s="3"/>
      <c r="AVE100" s="3"/>
      <c r="AVF100" s="3"/>
      <c r="AVG100" s="3"/>
      <c r="AVH100" s="3"/>
      <c r="AVI100" s="3"/>
      <c r="AVJ100" s="3"/>
      <c r="AVK100" s="3"/>
      <c r="AVL100" s="3"/>
      <c r="AVM100" s="3"/>
      <c r="AVN100" s="3"/>
      <c r="AVO100" s="3"/>
      <c r="AVP100" s="3"/>
      <c r="AVQ100" s="3"/>
      <c r="AVR100" s="3"/>
      <c r="AVS100" s="3"/>
      <c r="AVT100" s="3"/>
      <c r="AVU100" s="3"/>
      <c r="AVV100" s="3"/>
      <c r="AVW100" s="3"/>
      <c r="AVX100" s="3"/>
      <c r="AVY100" s="3"/>
      <c r="AVZ100" s="3"/>
      <c r="AWA100" s="3"/>
      <c r="AWB100" s="3"/>
      <c r="AWC100" s="3"/>
      <c r="AWD100" s="3"/>
      <c r="AWE100" s="3"/>
      <c r="AWF100" s="3"/>
      <c r="AWG100" s="3"/>
      <c r="AWH100" s="3"/>
      <c r="AWI100" s="3"/>
      <c r="AWJ100" s="3"/>
      <c r="AWK100" s="3"/>
      <c r="AWL100" s="3"/>
      <c r="AWM100" s="3"/>
      <c r="AWN100" s="3"/>
      <c r="AWO100" s="3"/>
      <c r="AWP100" s="3"/>
      <c r="AWQ100" s="3"/>
      <c r="AWR100" s="3"/>
      <c r="AWS100" s="3"/>
      <c r="AWT100" s="3"/>
      <c r="AWU100" s="3"/>
      <c r="AWV100" s="3"/>
      <c r="AWW100" s="3"/>
      <c r="AWX100" s="3"/>
      <c r="AWY100" s="3"/>
      <c r="AWZ100" s="3"/>
      <c r="AXA100" s="3"/>
      <c r="AXB100" s="3"/>
      <c r="AXC100" s="3"/>
      <c r="AXD100" s="3"/>
      <c r="AXE100" s="3"/>
      <c r="AXF100" s="3"/>
      <c r="AXG100" s="3"/>
      <c r="AXH100" s="3"/>
      <c r="AXI100" s="3"/>
      <c r="AXJ100" s="3"/>
      <c r="AXK100" s="3"/>
      <c r="AXL100" s="3"/>
      <c r="AXM100" s="3"/>
      <c r="AXN100" s="3"/>
      <c r="AXO100" s="3"/>
      <c r="AXP100" s="3"/>
      <c r="AXQ100" s="3"/>
      <c r="AXR100" s="3"/>
      <c r="AXS100" s="3"/>
      <c r="AXT100" s="3"/>
      <c r="AXU100" s="3"/>
      <c r="AXV100" s="3"/>
      <c r="AXW100" s="3"/>
      <c r="AXX100" s="3"/>
      <c r="AXY100" s="3"/>
      <c r="AXZ100" s="3"/>
      <c r="AYA100" s="3"/>
      <c r="AYB100" s="3"/>
      <c r="AYC100" s="3"/>
      <c r="AYD100" s="3"/>
      <c r="AYE100" s="3"/>
      <c r="AYF100" s="3"/>
      <c r="AYG100" s="3"/>
      <c r="AYH100" s="3"/>
      <c r="AYI100" s="3"/>
      <c r="AYJ100" s="3"/>
      <c r="AYK100" s="3"/>
      <c r="AYL100" s="3"/>
      <c r="AYM100" s="3"/>
      <c r="AYN100" s="3"/>
      <c r="AYO100" s="3"/>
      <c r="AYP100" s="3"/>
      <c r="AYQ100" s="3"/>
      <c r="AYR100" s="3"/>
      <c r="AYS100" s="3"/>
      <c r="AYT100" s="3"/>
      <c r="AYU100" s="3"/>
      <c r="AYV100" s="3"/>
      <c r="AYW100" s="3"/>
      <c r="AYX100" s="3"/>
      <c r="AYY100" s="3"/>
      <c r="AYZ100" s="3"/>
      <c r="AZA100" s="3"/>
      <c r="AZB100" s="3"/>
      <c r="AZC100" s="3"/>
      <c r="AZD100" s="3"/>
      <c r="AZE100" s="3"/>
      <c r="AZF100" s="3"/>
      <c r="AZG100" s="3"/>
      <c r="AZH100" s="3"/>
      <c r="AZI100" s="3"/>
      <c r="AZJ100" s="3"/>
      <c r="AZK100" s="3"/>
      <c r="AZL100" s="3"/>
      <c r="AZM100" s="3"/>
      <c r="AZN100" s="3"/>
      <c r="AZO100" s="3"/>
      <c r="AZP100" s="3"/>
      <c r="AZQ100" s="3"/>
      <c r="AZR100" s="3"/>
      <c r="AZS100" s="3"/>
      <c r="AZT100" s="3"/>
      <c r="AZU100" s="3"/>
      <c r="AZV100" s="3"/>
      <c r="AZW100" s="3"/>
      <c r="AZX100" s="3"/>
      <c r="AZY100" s="3"/>
      <c r="AZZ100" s="3"/>
      <c r="BAA100" s="3"/>
      <c r="BAB100" s="3"/>
      <c r="BAC100" s="3"/>
      <c r="BAD100" s="3"/>
      <c r="BAE100" s="3"/>
      <c r="BAF100" s="3"/>
      <c r="BAG100" s="3"/>
      <c r="BAH100" s="3"/>
      <c r="BAI100" s="3"/>
      <c r="BAJ100" s="3"/>
      <c r="BAK100" s="3"/>
      <c r="BAL100" s="3"/>
    </row>
    <row r="101" spans="1:1390" s="3" customFormat="1" ht="23.25" customHeight="1" x14ac:dyDescent="0.3">
      <c r="A101" s="4"/>
      <c r="B101" s="45"/>
      <c r="C101" s="71"/>
      <c r="D101" s="44"/>
      <c r="E101" s="58"/>
      <c r="F101" s="71"/>
      <c r="G101" s="44"/>
      <c r="H101" s="33"/>
      <c r="I101" s="13"/>
    </row>
    <row r="102" spans="1:1390" s="3" customFormat="1" ht="23.25" customHeight="1" thickBot="1" x14ac:dyDescent="0.35">
      <c r="A102" s="10" t="s">
        <v>69</v>
      </c>
      <c r="B102" s="54">
        <f t="shared" ref="B102:G102" si="5">+B100+B38+B87</f>
        <v>46590.409999999996</v>
      </c>
      <c r="C102" s="74">
        <f t="shared" si="5"/>
        <v>27877.72</v>
      </c>
      <c r="D102" s="106">
        <f t="shared" si="5"/>
        <v>14793.170000000002</v>
      </c>
      <c r="E102" s="61">
        <f t="shared" si="5"/>
        <v>52409.94999999999</v>
      </c>
      <c r="F102" s="74">
        <f t="shared" si="5"/>
        <v>42385.11</v>
      </c>
      <c r="G102" s="55">
        <f t="shared" si="5"/>
        <v>4225</v>
      </c>
      <c r="H102" s="34"/>
      <c r="I102" s="7"/>
    </row>
    <row r="103" spans="1:1390" s="3" customFormat="1" ht="23.25" customHeight="1" x14ac:dyDescent="0.3">
      <c r="A103" s="167"/>
      <c r="B103" s="168"/>
      <c r="C103" s="168"/>
      <c r="D103" s="168"/>
      <c r="E103" s="168"/>
      <c r="F103" s="168"/>
      <c r="G103" s="168"/>
      <c r="H103" s="168"/>
      <c r="I103" s="169"/>
    </row>
    <row r="104" spans="1:1390" s="3" customFormat="1" ht="23.25" customHeight="1" x14ac:dyDescent="0.3">
      <c r="A104" s="31" t="s">
        <v>172</v>
      </c>
      <c r="C104" s="22">
        <v>16015.66</v>
      </c>
      <c r="D104"/>
      <c r="E104"/>
      <c r="F104"/>
      <c r="G104"/>
      <c r="H104"/>
      <c r="I104"/>
    </row>
    <row r="105" spans="1:1390" s="3" customFormat="1" ht="23.25" customHeight="1" x14ac:dyDescent="0.3">
      <c r="A105" s="71" t="s">
        <v>61</v>
      </c>
      <c r="B105" s="71"/>
      <c r="C105" s="71">
        <f>+C102</f>
        <v>27877.72</v>
      </c>
      <c r="D105"/>
      <c r="E105"/>
      <c r="F105"/>
      <c r="G105"/>
      <c r="H105"/>
      <c r="I105"/>
    </row>
    <row r="106" spans="1:1390" s="3" customFormat="1" ht="23.25" customHeight="1" x14ac:dyDescent="0.3">
      <c r="A106" s="71" t="s">
        <v>55</v>
      </c>
      <c r="B106" s="71"/>
      <c r="C106" s="71">
        <f>+C104+C105</f>
        <v>43893.380000000005</v>
      </c>
      <c r="D106"/>
      <c r="E106"/>
      <c r="F106"/>
      <c r="G106"/>
      <c r="H106"/>
      <c r="I106"/>
    </row>
    <row r="107" spans="1:1390" s="3" customFormat="1" ht="23.25" customHeight="1" x14ac:dyDescent="0.3">
      <c r="A107" s="71"/>
      <c r="B107" s="71"/>
      <c r="C107" s="71"/>
      <c r="D107"/>
      <c r="E107"/>
      <c r="F107"/>
      <c r="G107"/>
      <c r="H107"/>
      <c r="I107"/>
    </row>
    <row r="108" spans="1:1390" s="3" customFormat="1" ht="23.25" customHeight="1" x14ac:dyDescent="0.3">
      <c r="A108" s="71" t="s">
        <v>53</v>
      </c>
      <c r="B108" s="71"/>
      <c r="C108" s="71">
        <f>+F102</f>
        <v>42385.11</v>
      </c>
      <c r="D108"/>
      <c r="E108"/>
      <c r="F108"/>
      <c r="G108"/>
      <c r="H108"/>
      <c r="I108"/>
    </row>
    <row r="109" spans="1:1390" s="3" customFormat="1" ht="23.25" customHeight="1" x14ac:dyDescent="0.3">
      <c r="A109" s="71"/>
      <c r="B109" s="71"/>
      <c r="C109" s="71"/>
      <c r="D109"/>
      <c r="E109"/>
      <c r="F109"/>
      <c r="G109"/>
      <c r="H109"/>
      <c r="I109"/>
      <c r="J109" s="24"/>
      <c r="K109" s="24"/>
    </row>
    <row r="110" spans="1:1390" s="3" customFormat="1" ht="23.25" customHeight="1" x14ac:dyDescent="0.3">
      <c r="A110" s="71" t="s">
        <v>70</v>
      </c>
      <c r="B110" s="71"/>
      <c r="C110" s="71">
        <f>+C106-C108</f>
        <v>1508.2700000000041</v>
      </c>
      <c r="D110"/>
      <c r="E110"/>
      <c r="F110"/>
      <c r="G110"/>
      <c r="H110"/>
      <c r="I110"/>
    </row>
    <row r="111" spans="1:1390" s="3" customFormat="1" ht="23.25" customHeight="1" x14ac:dyDescent="0.3">
      <c r="A111" s="71"/>
      <c r="B111" s="71"/>
      <c r="C111" s="71"/>
      <c r="D111"/>
      <c r="E111"/>
      <c r="F111"/>
      <c r="G111"/>
      <c r="H111"/>
      <c r="I111"/>
    </row>
    <row r="112" spans="1:1390" s="3" customFormat="1" ht="23.25" customHeight="1" x14ac:dyDescent="0.3">
      <c r="A112" s="71"/>
      <c r="B112" s="71"/>
      <c r="C112" s="71"/>
      <c r="D112"/>
      <c r="E112"/>
      <c r="F112"/>
      <c r="G112"/>
      <c r="H112"/>
      <c r="I112"/>
    </row>
    <row r="113" spans="1:9" s="3" customFormat="1" ht="21.75" customHeight="1" x14ac:dyDescent="0.3">
      <c r="A113"/>
      <c r="B113" s="1"/>
      <c r="C113" s="1"/>
      <c r="D113" s="25"/>
      <c r="E113" s="25"/>
      <c r="F113" s="25"/>
      <c r="G113" s="25"/>
      <c r="H113" s="25"/>
      <c r="I113"/>
    </row>
    <row r="114" spans="1:9" s="3" customFormat="1" ht="21.75" customHeight="1" x14ac:dyDescent="0.3">
      <c r="A114"/>
      <c r="B114" s="1"/>
      <c r="C114" s="1"/>
      <c r="D114" s="25"/>
      <c r="E114" s="25"/>
      <c r="F114" s="25"/>
      <c r="G114" s="25"/>
      <c r="H114" s="25"/>
      <c r="I114"/>
    </row>
    <row r="115" spans="1:9" s="3" customFormat="1" ht="21.75" customHeight="1" x14ac:dyDescent="0.3">
      <c r="A115"/>
      <c r="B115" s="1"/>
      <c r="C115" s="1"/>
      <c r="D115" s="25"/>
      <c r="E115" s="25"/>
      <c r="F115" s="25"/>
      <c r="G115" s="25"/>
      <c r="H115" s="25"/>
      <c r="I115"/>
    </row>
    <row r="116" spans="1:9" x14ac:dyDescent="0.3">
      <c r="B116" s="1"/>
      <c r="C116" s="1"/>
      <c r="D116" s="25"/>
      <c r="E116" s="25"/>
      <c r="F116" s="25"/>
      <c r="G116" s="25"/>
      <c r="H116" s="25"/>
    </row>
    <row r="268" spans="7:7" x14ac:dyDescent="0.3">
      <c r="G268" s="30" t="s">
        <v>87</v>
      </c>
    </row>
    <row r="269" spans="7:7" x14ac:dyDescent="0.3">
      <c r="G269" s="30" t="s">
        <v>88</v>
      </c>
    </row>
    <row r="282" spans="7:7" x14ac:dyDescent="0.3">
      <c r="G282" s="30" t="s">
        <v>89</v>
      </c>
    </row>
    <row r="335" spans="7:7" x14ac:dyDescent="0.3">
      <c r="G335" s="30" t="s">
        <v>90</v>
      </c>
    </row>
  </sheetData>
  <mergeCells count="6">
    <mergeCell ref="B8:E8"/>
    <mergeCell ref="A103:I103"/>
    <mergeCell ref="A1:I1"/>
    <mergeCell ref="A2:I2"/>
    <mergeCell ref="B9:D9"/>
    <mergeCell ref="E9:G9"/>
  </mergeCells>
  <phoneticPr fontId="1" type="noConversion"/>
  <printOptions gridLines="1"/>
  <pageMargins left="0.16" right="0.23" top="0.65" bottom="0.08" header="0.41" footer="0.3"/>
  <pageSetup scale="52" fitToHeight="2" orientation="portrait" copies="1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0"/>
  <sheetViews>
    <sheetView zoomScale="75" zoomScaleNormal="75" zoomScalePageLayoutView="75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C41" sqref="C41"/>
    </sheetView>
  </sheetViews>
  <sheetFormatPr defaultColWidth="8.85546875" defaultRowHeight="15" x14ac:dyDescent="0.25"/>
  <cols>
    <col min="1" max="1" width="35.85546875" customWidth="1"/>
    <col min="2" max="2" width="17.42578125" hidden="1" customWidth="1"/>
    <col min="3" max="3" width="17.42578125" customWidth="1"/>
    <col min="4" max="4" width="17.42578125" style="30" customWidth="1"/>
    <col min="5" max="5" width="16.85546875" hidden="1" customWidth="1"/>
    <col min="6" max="6" width="17.42578125" customWidth="1"/>
    <col min="7" max="10" width="17.42578125" style="30" customWidth="1"/>
    <col min="11" max="11" width="72" bestFit="1" customWidth="1"/>
  </cols>
  <sheetData>
    <row r="1" spans="1:11" s="3" customFormat="1" ht="21" customHeight="1" x14ac:dyDescent="0.45">
      <c r="A1" s="170" t="s">
        <v>122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s="35" customFormat="1" ht="24" customHeight="1" x14ac:dyDescent="0.45">
      <c r="A2" s="170" t="s">
        <v>123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s="3" customFormat="1" ht="18.75" x14ac:dyDescent="0.3">
      <c r="A3" s="4"/>
      <c r="B3" s="5"/>
      <c r="C3" s="79"/>
      <c r="D3" s="79"/>
      <c r="E3" s="79"/>
      <c r="F3" s="79"/>
      <c r="G3" s="79"/>
      <c r="H3" s="79"/>
      <c r="I3" s="79"/>
      <c r="J3" s="79"/>
    </row>
    <row r="4" spans="1:11" s="3" customFormat="1" ht="18.75" x14ac:dyDescent="0.3">
      <c r="A4" s="6"/>
      <c r="C4" s="7"/>
      <c r="D4" s="23"/>
      <c r="E4" s="26"/>
      <c r="F4" s="26"/>
      <c r="G4" s="26"/>
      <c r="H4" s="26"/>
      <c r="I4" s="26"/>
      <c r="J4" s="26"/>
      <c r="K4" s="88" t="s">
        <v>121</v>
      </c>
    </row>
    <row r="5" spans="1:11" s="3" customFormat="1" ht="18.75" x14ac:dyDescent="0.3">
      <c r="A5" s="6"/>
      <c r="C5" s="8"/>
      <c r="D5" s="27"/>
      <c r="E5" s="26"/>
      <c r="G5" s="26"/>
      <c r="H5" s="26"/>
      <c r="I5" s="26"/>
      <c r="J5" s="26"/>
      <c r="K5" s="85" t="s">
        <v>120</v>
      </c>
    </row>
    <row r="6" spans="1:11" s="3" customFormat="1" ht="18.75" x14ac:dyDescent="0.3">
      <c r="A6" s="4"/>
      <c r="C6" s="9"/>
      <c r="D6" s="28"/>
      <c r="F6" s="75" t="s">
        <v>81</v>
      </c>
      <c r="G6" s="76" t="s">
        <v>112</v>
      </c>
      <c r="H6" s="29"/>
      <c r="I6" s="29"/>
      <c r="J6" s="29"/>
      <c r="K6" s="36" t="s">
        <v>103</v>
      </c>
    </row>
    <row r="7" spans="1:11" s="3" customFormat="1" ht="18.75" x14ac:dyDescent="0.3">
      <c r="A7" s="4"/>
      <c r="D7" s="26"/>
      <c r="E7" s="26"/>
      <c r="F7" s="77" t="s">
        <v>82</v>
      </c>
      <c r="G7" s="78"/>
      <c r="H7" s="26"/>
      <c r="I7" s="26"/>
      <c r="J7" s="26"/>
      <c r="K7" s="81" t="s">
        <v>118</v>
      </c>
    </row>
    <row r="8" spans="1:11" s="3" customFormat="1" ht="18" customHeight="1" thickBot="1" x14ac:dyDescent="0.4">
      <c r="A8" s="15"/>
      <c r="B8" s="165" t="s">
        <v>93</v>
      </c>
      <c r="C8" s="166"/>
      <c r="D8" s="166"/>
      <c r="E8" s="166"/>
      <c r="F8" s="89"/>
      <c r="G8" s="56"/>
      <c r="H8" s="39"/>
      <c r="I8" s="39"/>
      <c r="J8" s="39"/>
      <c r="K8" s="16"/>
    </row>
    <row r="9" spans="1:11" s="3" customFormat="1" ht="18" customHeight="1" x14ac:dyDescent="0.35">
      <c r="A9" s="37"/>
      <c r="B9" s="171" t="s">
        <v>0</v>
      </c>
      <c r="C9" s="172"/>
      <c r="D9" s="173"/>
      <c r="E9" s="174" t="s">
        <v>39</v>
      </c>
      <c r="F9" s="175"/>
      <c r="G9" s="176"/>
      <c r="H9" s="62"/>
      <c r="I9" s="92"/>
      <c r="J9" s="92"/>
      <c r="K9" s="93"/>
    </row>
    <row r="10" spans="1:11" s="3" customFormat="1" ht="18" customHeight="1" x14ac:dyDescent="0.3">
      <c r="A10" s="2"/>
      <c r="B10" s="63" t="s">
        <v>38</v>
      </c>
      <c r="C10" s="67"/>
      <c r="D10" s="64" t="s">
        <v>75</v>
      </c>
      <c r="E10" s="63" t="s">
        <v>38</v>
      </c>
      <c r="F10" s="67"/>
      <c r="G10" s="64" t="s">
        <v>75</v>
      </c>
      <c r="H10" s="80" t="s">
        <v>111</v>
      </c>
      <c r="I10" s="94" t="s">
        <v>125</v>
      </c>
      <c r="J10" s="94" t="s">
        <v>126</v>
      </c>
      <c r="K10" s="95" t="s">
        <v>52</v>
      </c>
    </row>
    <row r="11" spans="1:11" s="3" customFormat="1" ht="18" customHeight="1" x14ac:dyDescent="0.3">
      <c r="A11" s="4"/>
      <c r="B11" s="65" t="s">
        <v>92</v>
      </c>
      <c r="C11" s="67" t="s">
        <v>83</v>
      </c>
      <c r="D11" s="64" t="s">
        <v>0</v>
      </c>
      <c r="E11" s="65" t="s">
        <v>92</v>
      </c>
      <c r="F11" s="67" t="s">
        <v>83</v>
      </c>
      <c r="G11" s="64" t="s">
        <v>39</v>
      </c>
      <c r="H11" s="40"/>
      <c r="I11" s="96"/>
      <c r="J11" s="96"/>
      <c r="K11" s="97"/>
    </row>
    <row r="12" spans="1:11" s="3" customFormat="1" ht="18" customHeight="1" x14ac:dyDescent="0.3">
      <c r="A12" s="4"/>
      <c r="B12" s="45"/>
      <c r="C12" s="12"/>
      <c r="D12" s="44"/>
      <c r="E12" s="45"/>
      <c r="F12" s="12"/>
      <c r="G12" s="44"/>
      <c r="H12" s="40"/>
      <c r="I12" s="96"/>
      <c r="J12" s="96"/>
      <c r="K12" s="97"/>
    </row>
    <row r="13" spans="1:11" s="3" customFormat="1" ht="21" customHeight="1" x14ac:dyDescent="0.3">
      <c r="A13" s="18" t="s">
        <v>34</v>
      </c>
      <c r="B13" s="48">
        <v>7807.62</v>
      </c>
      <c r="C13" s="82">
        <f>+D13</f>
        <v>8798.42</v>
      </c>
      <c r="D13" s="83">
        <v>8798.42</v>
      </c>
      <c r="E13" s="48">
        <v>65.66</v>
      </c>
      <c r="F13" s="90">
        <v>200</v>
      </c>
      <c r="G13" s="47">
        <v>151</v>
      </c>
      <c r="H13" s="41">
        <f>+D13-G13</f>
        <v>8647.42</v>
      </c>
      <c r="I13" s="98">
        <v>1800</v>
      </c>
      <c r="J13" s="98">
        <v>-49</v>
      </c>
      <c r="K13" s="97" t="s">
        <v>124</v>
      </c>
    </row>
    <row r="14" spans="1:11" s="3" customFormat="1" ht="21" customHeight="1" x14ac:dyDescent="0.3">
      <c r="A14" s="18" t="s">
        <v>80</v>
      </c>
      <c r="B14" s="48">
        <v>910.32</v>
      </c>
      <c r="C14" s="82">
        <f>+D14</f>
        <v>1539.31</v>
      </c>
      <c r="D14" s="47">
        <v>1539.31</v>
      </c>
      <c r="E14" s="48"/>
      <c r="F14" s="82">
        <f>+G14</f>
        <v>53.77</v>
      </c>
      <c r="G14" s="83">
        <v>53.77</v>
      </c>
      <c r="H14" s="41">
        <f>+D14-G14</f>
        <v>1485.54</v>
      </c>
      <c r="I14" s="98">
        <v>100</v>
      </c>
      <c r="J14" s="98">
        <v>0</v>
      </c>
      <c r="K14" s="97" t="s">
        <v>127</v>
      </c>
    </row>
    <row r="15" spans="1:11" s="3" customFormat="1" ht="18.75" hidden="1" customHeight="1" x14ac:dyDescent="0.3">
      <c r="A15" s="2" t="s">
        <v>39</v>
      </c>
      <c r="B15" s="46"/>
      <c r="C15" s="68"/>
      <c r="D15" s="47"/>
      <c r="E15" s="48"/>
      <c r="F15" s="68"/>
      <c r="G15" s="47"/>
      <c r="H15" s="41"/>
      <c r="I15" s="98"/>
      <c r="J15" s="98"/>
      <c r="K15" s="97"/>
    </row>
    <row r="16" spans="1:11" s="3" customFormat="1" ht="18.75" hidden="1" customHeight="1" x14ac:dyDescent="0.3">
      <c r="A16" s="4" t="s">
        <v>36</v>
      </c>
      <c r="B16" s="46"/>
      <c r="C16" s="68"/>
      <c r="D16" s="47"/>
      <c r="E16" s="48"/>
      <c r="F16" s="68"/>
      <c r="G16" s="47"/>
      <c r="H16" s="41"/>
      <c r="I16" s="98"/>
      <c r="J16" s="98"/>
      <c r="K16" s="97"/>
    </row>
    <row r="17" spans="1:11" s="3" customFormat="1" ht="18.75" hidden="1" customHeight="1" x14ac:dyDescent="0.3">
      <c r="A17" s="6" t="s">
        <v>15</v>
      </c>
      <c r="B17" s="46"/>
      <c r="C17" s="68"/>
      <c r="D17" s="47"/>
      <c r="E17" s="48"/>
      <c r="F17" s="68"/>
      <c r="G17" s="47"/>
      <c r="H17" s="41"/>
      <c r="I17" s="98"/>
      <c r="J17" s="98"/>
      <c r="K17" s="97"/>
    </row>
    <row r="18" spans="1:11" s="3" customFormat="1" ht="18.75" hidden="1" customHeight="1" x14ac:dyDescent="0.3">
      <c r="A18" s="6" t="s">
        <v>28</v>
      </c>
      <c r="B18" s="46"/>
      <c r="C18" s="68"/>
      <c r="D18" s="47"/>
      <c r="E18" s="48"/>
      <c r="F18" s="68"/>
      <c r="G18" s="47"/>
      <c r="H18" s="41"/>
      <c r="I18" s="98"/>
      <c r="J18" s="98"/>
      <c r="K18" s="97"/>
    </row>
    <row r="19" spans="1:11" s="3" customFormat="1" ht="18.75" hidden="1" customHeight="1" x14ac:dyDescent="0.3">
      <c r="A19" s="6" t="s">
        <v>26</v>
      </c>
      <c r="B19" s="46"/>
      <c r="C19" s="68"/>
      <c r="D19" s="47"/>
      <c r="E19" s="48"/>
      <c r="F19" s="68"/>
      <c r="G19" s="47"/>
      <c r="H19" s="41"/>
      <c r="I19" s="98"/>
      <c r="J19" s="98"/>
      <c r="K19" s="97"/>
    </row>
    <row r="20" spans="1:11" s="3" customFormat="1" ht="18.75" hidden="1" customHeight="1" x14ac:dyDescent="0.3">
      <c r="A20" s="6" t="s">
        <v>35</v>
      </c>
      <c r="B20" s="46"/>
      <c r="C20" s="68"/>
      <c r="D20" s="47"/>
      <c r="E20" s="48"/>
      <c r="F20" s="68"/>
      <c r="G20" s="47"/>
      <c r="H20" s="41"/>
      <c r="I20" s="98"/>
      <c r="J20" s="98"/>
      <c r="K20" s="97"/>
    </row>
    <row r="21" spans="1:11" s="3" customFormat="1" ht="18.75" hidden="1" customHeight="1" x14ac:dyDescent="0.3">
      <c r="A21" s="6" t="s">
        <v>3</v>
      </c>
      <c r="B21" s="46"/>
      <c r="C21" s="68"/>
      <c r="D21" s="47"/>
      <c r="E21" s="48"/>
      <c r="F21" s="68"/>
      <c r="G21" s="47"/>
      <c r="H21" s="41"/>
      <c r="I21" s="98"/>
      <c r="J21" s="98"/>
      <c r="K21" s="97"/>
    </row>
    <row r="22" spans="1:11" s="3" customFormat="1" ht="18.75" hidden="1" customHeight="1" x14ac:dyDescent="0.3">
      <c r="A22" s="6" t="s">
        <v>31</v>
      </c>
      <c r="B22" s="46"/>
      <c r="C22" s="68"/>
      <c r="D22" s="47"/>
      <c r="E22" s="48"/>
      <c r="F22" s="68"/>
      <c r="G22" s="47"/>
      <c r="H22" s="41"/>
      <c r="I22" s="98"/>
      <c r="J22" s="98"/>
      <c r="K22" s="97"/>
    </row>
    <row r="23" spans="1:11" s="3" customFormat="1" ht="18.75" hidden="1" customHeight="1" x14ac:dyDescent="0.3">
      <c r="A23" s="6" t="s">
        <v>1</v>
      </c>
      <c r="B23" s="46"/>
      <c r="C23" s="68"/>
      <c r="D23" s="47"/>
      <c r="E23" s="48"/>
      <c r="F23" s="68"/>
      <c r="G23" s="47"/>
      <c r="H23" s="41"/>
      <c r="I23" s="98"/>
      <c r="J23" s="98"/>
      <c r="K23" s="97"/>
    </row>
    <row r="24" spans="1:11" s="3" customFormat="1" ht="18.75" hidden="1" customHeight="1" x14ac:dyDescent="0.3">
      <c r="A24" s="6" t="s">
        <v>27</v>
      </c>
      <c r="B24" s="46"/>
      <c r="C24" s="68"/>
      <c r="D24" s="47"/>
      <c r="E24" s="48"/>
      <c r="F24" s="68"/>
      <c r="G24" s="47"/>
      <c r="H24" s="41"/>
      <c r="I24" s="98"/>
      <c r="J24" s="98"/>
      <c r="K24" s="97"/>
    </row>
    <row r="25" spans="1:11" s="3" customFormat="1" ht="18.75" hidden="1" customHeight="1" x14ac:dyDescent="0.3">
      <c r="A25" s="6" t="s">
        <v>34</v>
      </c>
      <c r="B25" s="46"/>
      <c r="C25" s="68"/>
      <c r="D25" s="47"/>
      <c r="E25" s="48"/>
      <c r="F25" s="68"/>
      <c r="G25" s="47"/>
      <c r="H25" s="41"/>
      <c r="I25" s="98"/>
      <c r="J25" s="98"/>
      <c r="K25" s="97"/>
    </row>
    <row r="26" spans="1:11" s="3" customFormat="1" ht="18.75" hidden="1" customHeight="1" x14ac:dyDescent="0.3">
      <c r="A26" s="6" t="s">
        <v>78</v>
      </c>
      <c r="B26" s="46"/>
      <c r="C26" s="68"/>
      <c r="D26" s="47"/>
      <c r="E26" s="48"/>
      <c r="F26" s="68"/>
      <c r="G26" s="47"/>
      <c r="H26" s="41"/>
      <c r="I26" s="98"/>
      <c r="J26" s="98"/>
      <c r="K26" s="97"/>
    </row>
    <row r="27" spans="1:11" s="3" customFormat="1" ht="18.75" hidden="1" customHeight="1" x14ac:dyDescent="0.3">
      <c r="A27" s="6" t="s">
        <v>30</v>
      </c>
      <c r="B27" s="46"/>
      <c r="C27" s="68"/>
      <c r="D27" s="47"/>
      <c r="E27" s="48"/>
      <c r="F27" s="68"/>
      <c r="G27" s="47"/>
      <c r="H27" s="41"/>
      <c r="I27" s="98"/>
      <c r="J27" s="98"/>
      <c r="K27" s="97"/>
    </row>
    <row r="28" spans="1:11" s="3" customFormat="1" ht="18.75" hidden="1" customHeight="1" x14ac:dyDescent="0.3">
      <c r="A28" s="6" t="s">
        <v>32</v>
      </c>
      <c r="B28" s="46"/>
      <c r="C28" s="68"/>
      <c r="D28" s="47"/>
      <c r="E28" s="48"/>
      <c r="F28" s="68"/>
      <c r="G28" s="47"/>
      <c r="H28" s="41"/>
      <c r="I28" s="98"/>
      <c r="J28" s="98"/>
      <c r="K28" s="97"/>
    </row>
    <row r="29" spans="1:11" s="3" customFormat="1" ht="18.75" hidden="1" customHeight="1" x14ac:dyDescent="0.3">
      <c r="A29" s="6" t="s">
        <v>33</v>
      </c>
      <c r="B29" s="46"/>
      <c r="C29" s="68"/>
      <c r="D29" s="47"/>
      <c r="E29" s="48"/>
      <c r="F29" s="68"/>
      <c r="G29" s="47"/>
      <c r="H29" s="41"/>
      <c r="I29" s="98"/>
      <c r="J29" s="98"/>
      <c r="K29" s="97"/>
    </row>
    <row r="30" spans="1:11" s="3" customFormat="1" ht="18.75" hidden="1" customHeight="1" x14ac:dyDescent="0.3">
      <c r="A30" s="6" t="s">
        <v>13</v>
      </c>
      <c r="B30" s="46"/>
      <c r="C30" s="68"/>
      <c r="D30" s="47"/>
      <c r="E30" s="48"/>
      <c r="F30" s="68"/>
      <c r="G30" s="47"/>
      <c r="H30" s="41"/>
      <c r="I30" s="98"/>
      <c r="J30" s="98"/>
      <c r="K30" s="97"/>
    </row>
    <row r="31" spans="1:11" s="3" customFormat="1" ht="18.75" hidden="1" customHeight="1" x14ac:dyDescent="0.3">
      <c r="A31" s="6" t="s">
        <v>19</v>
      </c>
      <c r="B31" s="46"/>
      <c r="C31" s="68"/>
      <c r="D31" s="47"/>
      <c r="E31" s="48"/>
      <c r="F31" s="68"/>
      <c r="G31" s="47"/>
      <c r="H31" s="41"/>
      <c r="I31" s="98"/>
      <c r="J31" s="98"/>
      <c r="K31" s="97"/>
    </row>
    <row r="32" spans="1:11" s="3" customFormat="1" ht="18.75" hidden="1" customHeight="1" x14ac:dyDescent="0.3">
      <c r="A32" s="6" t="s">
        <v>22</v>
      </c>
      <c r="B32" s="46"/>
      <c r="C32" s="68"/>
      <c r="D32" s="47"/>
      <c r="E32" s="48"/>
      <c r="F32" s="68"/>
      <c r="G32" s="47"/>
      <c r="H32" s="41"/>
      <c r="I32" s="98"/>
      <c r="J32" s="98"/>
      <c r="K32" s="97"/>
    </row>
    <row r="33" spans="1:11" s="3" customFormat="1" ht="18.75" hidden="1" customHeight="1" x14ac:dyDescent="0.3">
      <c r="A33" s="6" t="s">
        <v>20</v>
      </c>
      <c r="B33" s="46"/>
      <c r="C33" s="68"/>
      <c r="D33" s="47"/>
      <c r="E33" s="48"/>
      <c r="F33" s="68"/>
      <c r="G33" s="47"/>
      <c r="H33" s="41"/>
      <c r="I33" s="98"/>
      <c r="J33" s="98"/>
      <c r="K33" s="97"/>
    </row>
    <row r="34" spans="1:11" s="3" customFormat="1" ht="19.5" hidden="1" customHeight="1" thickBot="1" x14ac:dyDescent="0.35">
      <c r="A34" s="10" t="s">
        <v>37</v>
      </c>
      <c r="B34" s="46"/>
      <c r="C34" s="68"/>
      <c r="D34" s="47"/>
      <c r="E34" s="48"/>
      <c r="F34" s="68"/>
      <c r="G34" s="47"/>
      <c r="H34" s="41"/>
      <c r="I34" s="98"/>
      <c r="J34" s="98"/>
      <c r="K34" s="97"/>
    </row>
    <row r="35" spans="1:11" s="3" customFormat="1" ht="19.5" hidden="1" customHeight="1" thickTop="1" x14ac:dyDescent="0.3">
      <c r="A35" s="10"/>
      <c r="B35" s="46"/>
      <c r="C35" s="68"/>
      <c r="D35" s="47"/>
      <c r="E35" s="48"/>
      <c r="F35" s="68"/>
      <c r="G35" s="47"/>
      <c r="H35" s="41"/>
      <c r="I35" s="98"/>
      <c r="J35" s="98"/>
      <c r="K35" s="97"/>
    </row>
    <row r="36" spans="1:11" s="3" customFormat="1" ht="23.25" customHeight="1" x14ac:dyDescent="0.3">
      <c r="A36" s="18" t="s">
        <v>94</v>
      </c>
      <c r="B36" s="46"/>
      <c r="C36" s="68"/>
      <c r="D36" s="47"/>
      <c r="E36" s="48">
        <v>101.29</v>
      </c>
      <c r="F36" s="68">
        <v>50</v>
      </c>
      <c r="G36" s="47"/>
      <c r="H36" s="87">
        <f t="shared" ref="H36:H43" si="0">+F36-G36</f>
        <v>50</v>
      </c>
      <c r="I36" s="98"/>
      <c r="J36" s="98">
        <v>-50</v>
      </c>
      <c r="K36" s="97" t="s">
        <v>128</v>
      </c>
    </row>
    <row r="37" spans="1:11" s="3" customFormat="1" ht="23.25" hidden="1" customHeight="1" x14ac:dyDescent="0.3">
      <c r="A37" s="18" t="s">
        <v>10</v>
      </c>
      <c r="B37" s="46"/>
      <c r="C37" s="68"/>
      <c r="D37" s="47"/>
      <c r="E37" s="48">
        <v>0</v>
      </c>
      <c r="F37" s="68"/>
      <c r="G37" s="47"/>
      <c r="H37" s="41">
        <f t="shared" si="0"/>
        <v>0</v>
      </c>
      <c r="I37" s="98"/>
      <c r="J37" s="98"/>
      <c r="K37" s="97" t="s">
        <v>99</v>
      </c>
    </row>
    <row r="38" spans="1:11" s="3" customFormat="1" ht="23.25" customHeight="1" x14ac:dyDescent="0.3">
      <c r="A38" s="18" t="s">
        <v>63</v>
      </c>
      <c r="B38" s="46"/>
      <c r="C38" s="68"/>
      <c r="D38" s="47"/>
      <c r="E38" s="48">
        <v>397.18</v>
      </c>
      <c r="F38" s="84">
        <v>500</v>
      </c>
      <c r="G38" s="47">
        <v>432.72</v>
      </c>
      <c r="H38" s="41">
        <f t="shared" si="0"/>
        <v>67.279999999999973</v>
      </c>
      <c r="I38" s="98"/>
      <c r="J38" s="98">
        <v>50</v>
      </c>
      <c r="K38" s="97" t="s">
        <v>129</v>
      </c>
    </row>
    <row r="39" spans="1:11" s="3" customFormat="1" ht="23.25" customHeight="1" x14ac:dyDescent="0.3">
      <c r="A39" s="18" t="s">
        <v>49</v>
      </c>
      <c r="B39" s="46"/>
      <c r="C39" s="68"/>
      <c r="D39" s="47"/>
      <c r="E39" s="48">
        <v>165</v>
      </c>
      <c r="F39" s="68">
        <v>50</v>
      </c>
      <c r="G39" s="47"/>
      <c r="H39" s="87">
        <f t="shared" si="0"/>
        <v>50</v>
      </c>
      <c r="I39" s="98"/>
      <c r="J39" s="98">
        <v>-50</v>
      </c>
      <c r="K39" s="97" t="s">
        <v>128</v>
      </c>
    </row>
    <row r="40" spans="1:11" s="3" customFormat="1" ht="23.25" customHeight="1" x14ac:dyDescent="0.3">
      <c r="A40" s="18" t="s">
        <v>17</v>
      </c>
      <c r="B40" s="46"/>
      <c r="C40" s="68"/>
      <c r="D40" s="47"/>
      <c r="E40" s="48">
        <v>175</v>
      </c>
      <c r="F40" s="84">
        <v>200</v>
      </c>
      <c r="G40" s="47">
        <v>30</v>
      </c>
      <c r="H40" s="84">
        <f t="shared" si="0"/>
        <v>170</v>
      </c>
      <c r="I40" s="98"/>
      <c r="J40" s="98">
        <v>30</v>
      </c>
      <c r="K40" s="97" t="s">
        <v>130</v>
      </c>
    </row>
    <row r="41" spans="1:11" s="3" customFormat="1" ht="23.25" customHeight="1" x14ac:dyDescent="0.3">
      <c r="A41" s="18" t="s">
        <v>79</v>
      </c>
      <c r="B41" s="46"/>
      <c r="C41" s="68"/>
      <c r="D41" s="47"/>
      <c r="E41" s="48">
        <v>212.5</v>
      </c>
      <c r="F41" s="68">
        <f>300+300</f>
        <v>600</v>
      </c>
      <c r="G41" s="47">
        <v>267.5</v>
      </c>
      <c r="H41" s="87">
        <f t="shared" si="0"/>
        <v>332.5</v>
      </c>
      <c r="I41" s="98"/>
      <c r="J41" s="98">
        <v>-332.5</v>
      </c>
      <c r="K41" s="97" t="s">
        <v>131</v>
      </c>
    </row>
    <row r="42" spans="1:11" s="3" customFormat="1" ht="23.25" customHeight="1" x14ac:dyDescent="0.3">
      <c r="A42" s="18" t="s">
        <v>116</v>
      </c>
      <c r="B42" s="46"/>
      <c r="C42" s="68"/>
      <c r="D42" s="47"/>
      <c r="E42" s="48"/>
      <c r="F42" s="68">
        <v>737.27</v>
      </c>
      <c r="G42" s="47">
        <v>355</v>
      </c>
      <c r="H42" s="90">
        <f t="shared" si="0"/>
        <v>382.27</v>
      </c>
      <c r="I42" s="98"/>
      <c r="J42" s="98">
        <v>318</v>
      </c>
      <c r="K42" s="99" t="s">
        <v>132</v>
      </c>
    </row>
    <row r="43" spans="1:11" s="3" customFormat="1" ht="23.25" customHeight="1" x14ac:dyDescent="0.3">
      <c r="A43" s="18" t="s">
        <v>84</v>
      </c>
      <c r="B43" s="46"/>
      <c r="C43" s="68"/>
      <c r="D43" s="47"/>
      <c r="E43" s="59">
        <v>349.61</v>
      </c>
      <c r="F43" s="68">
        <v>350</v>
      </c>
      <c r="G43" s="47">
        <v>176.3</v>
      </c>
      <c r="H43" s="87">
        <f t="shared" si="0"/>
        <v>173.7</v>
      </c>
      <c r="I43" s="98"/>
      <c r="J43" s="98">
        <f>-173.7+40</f>
        <v>-133.69999999999999</v>
      </c>
      <c r="K43" s="97" t="s">
        <v>133</v>
      </c>
    </row>
    <row r="44" spans="1:11" s="3" customFormat="1" ht="23.25" customHeight="1" x14ac:dyDescent="0.3">
      <c r="A44" s="18" t="s">
        <v>66</v>
      </c>
      <c r="B44" s="46"/>
      <c r="C44" s="68"/>
      <c r="D44" s="47"/>
      <c r="E44" s="48">
        <v>1298.46</v>
      </c>
      <c r="F44" s="84">
        <v>800</v>
      </c>
      <c r="G44" s="47">
        <v>832.26</v>
      </c>
      <c r="H44" s="41">
        <f t="shared" ref="H44:H50" si="1">+F44-G44</f>
        <v>-32.259999999999991</v>
      </c>
      <c r="I44" s="98"/>
      <c r="J44" s="98">
        <v>240</v>
      </c>
      <c r="K44" s="97" t="s">
        <v>134</v>
      </c>
    </row>
    <row r="45" spans="1:11" s="3" customFormat="1" ht="23.25" customHeight="1" x14ac:dyDescent="0.3">
      <c r="A45" s="18" t="s">
        <v>7</v>
      </c>
      <c r="B45" s="46"/>
      <c r="C45" s="68"/>
      <c r="D45" s="47"/>
      <c r="E45" s="48">
        <v>1046.94</v>
      </c>
      <c r="F45" s="84">
        <v>1000</v>
      </c>
      <c r="G45" s="47">
        <v>1047.45</v>
      </c>
      <c r="H45" s="41">
        <f t="shared" si="1"/>
        <v>-47.450000000000045</v>
      </c>
      <c r="I45" s="98"/>
      <c r="J45" s="98">
        <v>250</v>
      </c>
      <c r="K45" s="97" t="s">
        <v>135</v>
      </c>
    </row>
    <row r="46" spans="1:11" s="3" customFormat="1" ht="23.25" customHeight="1" x14ac:dyDescent="0.3">
      <c r="A46" s="18" t="s">
        <v>25</v>
      </c>
      <c r="B46" s="46"/>
      <c r="C46" s="68"/>
      <c r="D46" s="47"/>
      <c r="E46" s="48">
        <v>149.88</v>
      </c>
      <c r="F46" s="68">
        <v>150</v>
      </c>
      <c r="G46" s="47">
        <v>30.81</v>
      </c>
      <c r="H46" s="87">
        <f t="shared" si="1"/>
        <v>119.19</v>
      </c>
      <c r="I46" s="98"/>
      <c r="J46" s="98">
        <v>-119.19</v>
      </c>
      <c r="K46" s="97" t="s">
        <v>136</v>
      </c>
    </row>
    <row r="47" spans="1:11" s="3" customFormat="1" ht="23.25" customHeight="1" x14ac:dyDescent="0.3">
      <c r="A47" s="18" t="s">
        <v>6</v>
      </c>
      <c r="B47" s="46"/>
      <c r="C47" s="68"/>
      <c r="D47" s="47"/>
      <c r="E47" s="48">
        <v>16.09</v>
      </c>
      <c r="F47" s="68">
        <v>125</v>
      </c>
      <c r="G47" s="47">
        <v>97.99</v>
      </c>
      <c r="H47" s="87">
        <f t="shared" si="1"/>
        <v>27.010000000000005</v>
      </c>
      <c r="I47" s="98"/>
      <c r="J47" s="98">
        <v>-27.01</v>
      </c>
      <c r="K47" s="97" t="s">
        <v>136</v>
      </c>
    </row>
    <row r="48" spans="1:11" s="26" customFormat="1" ht="23.25" customHeight="1" x14ac:dyDescent="0.3">
      <c r="A48" s="66" t="s">
        <v>23</v>
      </c>
      <c r="B48" s="48"/>
      <c r="C48" s="68"/>
      <c r="D48" s="47"/>
      <c r="E48" s="48">
        <v>340</v>
      </c>
      <c r="F48" s="68">
        <f>10*92</f>
        <v>920</v>
      </c>
      <c r="G48" s="47">
        <v>449</v>
      </c>
      <c r="H48" s="87">
        <f t="shared" si="1"/>
        <v>471</v>
      </c>
      <c r="I48" s="98"/>
      <c r="J48" s="98">
        <v>-400</v>
      </c>
      <c r="K48" s="97" t="s">
        <v>137</v>
      </c>
    </row>
    <row r="49" spans="1:11" s="3" customFormat="1" ht="23.25" customHeight="1" x14ac:dyDescent="0.3">
      <c r="A49" s="18" t="s">
        <v>8</v>
      </c>
      <c r="B49" s="46"/>
      <c r="C49" s="68"/>
      <c r="D49" s="47"/>
      <c r="E49" s="48">
        <v>45</v>
      </c>
      <c r="F49" s="68">
        <v>100</v>
      </c>
      <c r="G49" s="47">
        <v>5</v>
      </c>
      <c r="H49" s="90">
        <f t="shared" si="1"/>
        <v>95</v>
      </c>
      <c r="I49" s="98"/>
      <c r="J49" s="98">
        <v>-95</v>
      </c>
      <c r="K49" s="97" t="s">
        <v>136</v>
      </c>
    </row>
    <row r="50" spans="1:11" s="3" customFormat="1" ht="23.25" customHeight="1" x14ac:dyDescent="0.3">
      <c r="A50" s="18" t="s">
        <v>48</v>
      </c>
      <c r="B50" s="46"/>
      <c r="C50" s="68"/>
      <c r="D50" s="47"/>
      <c r="E50" s="48">
        <v>107.4</v>
      </c>
      <c r="F50" s="84"/>
      <c r="G50" s="47">
        <v>71.8</v>
      </c>
      <c r="H50" s="41">
        <f t="shared" si="1"/>
        <v>-71.8</v>
      </c>
      <c r="I50" s="98"/>
      <c r="J50" s="98">
        <v>72</v>
      </c>
      <c r="K50" s="97" t="s">
        <v>138</v>
      </c>
    </row>
    <row r="51" spans="1:11" s="3" customFormat="1" ht="23.25" customHeight="1" x14ac:dyDescent="0.3">
      <c r="A51" s="4"/>
      <c r="B51" s="46"/>
      <c r="C51" s="68"/>
      <c r="D51" s="47"/>
      <c r="E51" s="48"/>
      <c r="F51" s="68"/>
      <c r="G51" s="47"/>
      <c r="H51" s="41"/>
      <c r="I51" s="98"/>
      <c r="J51" s="98"/>
      <c r="K51" s="97"/>
    </row>
    <row r="52" spans="1:11" s="3" customFormat="1" ht="23.25" customHeight="1" x14ac:dyDescent="0.3">
      <c r="A52" s="4" t="s">
        <v>139</v>
      </c>
      <c r="B52" s="45"/>
      <c r="C52" s="71"/>
      <c r="D52" s="44"/>
      <c r="E52" s="58"/>
      <c r="F52" s="71"/>
      <c r="G52" s="44"/>
      <c r="H52" s="33"/>
      <c r="I52" s="96"/>
      <c r="J52" s="96"/>
      <c r="K52" s="100"/>
    </row>
    <row r="53" spans="1:11" x14ac:dyDescent="0.25">
      <c r="B53" s="1"/>
      <c r="C53" s="1"/>
      <c r="D53" s="25"/>
      <c r="E53" s="25"/>
      <c r="F53" s="25"/>
      <c r="G53" s="25"/>
      <c r="H53" s="25"/>
      <c r="I53" s="101"/>
      <c r="J53" s="101"/>
      <c r="K53" s="102"/>
    </row>
    <row r="54" spans="1:11" s="3" customFormat="1" ht="23.25" customHeight="1" x14ac:dyDescent="0.3">
      <c r="A54" s="18" t="s">
        <v>140</v>
      </c>
      <c r="B54" s="46"/>
      <c r="C54" s="68"/>
      <c r="D54" s="47"/>
      <c r="E54" s="48"/>
      <c r="F54" s="24"/>
      <c r="G54" s="91"/>
      <c r="H54" s="24"/>
      <c r="I54" s="98"/>
      <c r="J54" s="98">
        <v>1000</v>
      </c>
      <c r="K54" s="97" t="s">
        <v>140</v>
      </c>
    </row>
    <row r="55" spans="1:11" s="3" customFormat="1" ht="23.25" customHeight="1" x14ac:dyDescent="0.3">
      <c r="A55" s="18" t="s">
        <v>141</v>
      </c>
      <c r="B55" s="46"/>
      <c r="C55" s="68"/>
      <c r="D55" s="47"/>
      <c r="E55" s="48"/>
      <c r="F55" s="24"/>
      <c r="G55" s="91"/>
      <c r="H55" s="24"/>
      <c r="I55" s="98"/>
      <c r="J55" s="98">
        <v>150</v>
      </c>
      <c r="K55" s="97" t="s">
        <v>142</v>
      </c>
    </row>
    <row r="56" spans="1:11" s="3" customFormat="1" ht="23.25" customHeight="1" x14ac:dyDescent="0.3">
      <c r="A56" s="18"/>
      <c r="B56" s="46"/>
      <c r="C56" s="68"/>
      <c r="D56" s="47"/>
      <c r="E56" s="48"/>
      <c r="F56" s="24"/>
      <c r="G56" s="91"/>
      <c r="H56" s="24"/>
      <c r="I56" s="98"/>
      <c r="J56" s="98"/>
      <c r="K56" s="97"/>
    </row>
    <row r="57" spans="1:11" s="3" customFormat="1" ht="23.25" customHeight="1" x14ac:dyDescent="0.3">
      <c r="A57" s="18"/>
      <c r="B57" s="46"/>
      <c r="C57" s="68"/>
      <c r="D57" s="47"/>
      <c r="E57" s="48"/>
      <c r="F57" s="24"/>
      <c r="G57" s="91"/>
      <c r="H57" s="24"/>
      <c r="I57" s="98"/>
      <c r="J57" s="98"/>
      <c r="K57" s="97"/>
    </row>
    <row r="58" spans="1:11" s="3" customFormat="1" ht="23.25" customHeight="1" x14ac:dyDescent="0.3">
      <c r="A58" s="18"/>
      <c r="B58" s="46"/>
      <c r="C58" s="68"/>
      <c r="D58" s="47"/>
      <c r="E58" s="48"/>
      <c r="F58" s="24"/>
      <c r="G58" s="91"/>
      <c r="H58" s="24"/>
      <c r="I58" s="98"/>
      <c r="J58" s="98"/>
      <c r="K58" s="97"/>
    </row>
    <row r="59" spans="1:11" s="3" customFormat="1" ht="23.25" customHeight="1" x14ac:dyDescent="0.3">
      <c r="A59" s="18"/>
      <c r="B59" s="46"/>
      <c r="C59" s="68"/>
      <c r="D59" s="47"/>
      <c r="E59" s="48"/>
      <c r="F59" s="24"/>
      <c r="G59" s="91"/>
      <c r="H59" s="24"/>
      <c r="I59" s="98"/>
      <c r="J59" s="98"/>
      <c r="K59" s="97"/>
    </row>
    <row r="60" spans="1:11" s="3" customFormat="1" ht="23.25" customHeight="1" x14ac:dyDescent="0.3">
      <c r="A60" s="18"/>
      <c r="B60" s="46"/>
      <c r="C60" s="68"/>
      <c r="D60" s="47"/>
      <c r="E60" s="48"/>
      <c r="F60" s="24"/>
      <c r="G60" s="91"/>
      <c r="H60" s="24"/>
      <c r="I60" s="98"/>
      <c r="J60" s="98"/>
      <c r="K60" s="97"/>
    </row>
    <row r="61" spans="1:11" s="3" customFormat="1" ht="23.25" customHeight="1" x14ac:dyDescent="0.3">
      <c r="A61" s="18"/>
      <c r="B61" s="46"/>
      <c r="C61" s="68"/>
      <c r="D61" s="47"/>
      <c r="E61" s="48"/>
      <c r="F61" s="24"/>
      <c r="G61" s="91"/>
      <c r="H61" s="24"/>
      <c r="I61" s="98"/>
      <c r="J61" s="98"/>
      <c r="K61" s="97"/>
    </row>
    <row r="62" spans="1:11" s="3" customFormat="1" ht="23.25" customHeight="1" x14ac:dyDescent="0.3">
      <c r="A62" s="18"/>
      <c r="B62" s="46"/>
      <c r="C62" s="68"/>
      <c r="D62" s="47"/>
      <c r="E62" s="48"/>
      <c r="F62" s="24"/>
      <c r="G62" s="91"/>
      <c r="H62" s="24"/>
      <c r="I62" s="98">
        <f>SUM(I12:I56)</f>
        <v>1900</v>
      </c>
      <c r="J62" s="98">
        <f>SUM(J13:J56)</f>
        <v>853.6</v>
      </c>
      <c r="K62" s="97"/>
    </row>
    <row r="63" spans="1:11" s="3" customFormat="1" ht="23.25" customHeight="1" x14ac:dyDescent="0.3">
      <c r="A63" s="18"/>
      <c r="B63" s="46"/>
      <c r="C63" s="68"/>
      <c r="D63" s="47"/>
      <c r="E63" s="48"/>
      <c r="F63" s="24"/>
      <c r="G63" s="91"/>
      <c r="H63" s="24"/>
      <c r="I63" s="98"/>
      <c r="J63" s="98">
        <f>+I62-J62</f>
        <v>1046.4000000000001</v>
      </c>
      <c r="K63" s="97" t="s">
        <v>143</v>
      </c>
    </row>
    <row r="64" spans="1:11" s="3" customFormat="1" ht="23.25" customHeight="1" x14ac:dyDescent="0.3">
      <c r="A64" s="18"/>
      <c r="B64" s="46"/>
      <c r="C64" s="68"/>
      <c r="D64" s="47"/>
      <c r="E64" s="48"/>
      <c r="F64" s="24"/>
      <c r="G64" s="91"/>
      <c r="H64" s="24"/>
      <c r="I64" s="98"/>
      <c r="J64" s="98"/>
      <c r="K64" s="97"/>
    </row>
    <row r="213" spans="1:11" s="30" customFormat="1" x14ac:dyDescent="0.25">
      <c r="A213"/>
      <c r="B213"/>
      <c r="C213"/>
      <c r="E213"/>
      <c r="F213"/>
      <c r="K213"/>
    </row>
    <row r="214" spans="1:11" s="30" customFormat="1" x14ac:dyDescent="0.25">
      <c r="A214"/>
      <c r="B214"/>
      <c r="C214"/>
      <c r="E214"/>
      <c r="F214"/>
      <c r="K214"/>
    </row>
    <row r="227" spans="1:11" s="30" customFormat="1" x14ac:dyDescent="0.25">
      <c r="A227"/>
      <c r="B227"/>
      <c r="C227"/>
      <c r="E227"/>
      <c r="F227"/>
      <c r="G227" s="30" t="s">
        <v>89</v>
      </c>
      <c r="K227"/>
    </row>
    <row r="280" spans="1:11" s="30" customFormat="1" x14ac:dyDescent="0.25">
      <c r="A280"/>
      <c r="B280"/>
      <c r="C280"/>
      <c r="E280"/>
      <c r="F280"/>
      <c r="G280" s="30" t="s">
        <v>90</v>
      </c>
      <c r="K280"/>
    </row>
  </sheetData>
  <mergeCells count="5">
    <mergeCell ref="A1:K1"/>
    <mergeCell ref="A2:K2"/>
    <mergeCell ref="B8:E8"/>
    <mergeCell ref="B9:D9"/>
    <mergeCell ref="E9:G9"/>
  </mergeCells>
  <printOptions gridLines="1"/>
  <pageMargins left="0.16" right="0.23" top="0.65" bottom="0.08" header="0.41" footer="0.3"/>
  <pageSetup scale="58" fitToHeight="2" orientation="landscape" copies="1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defaultColWidth="8.85546875" defaultRowHeight="15" x14ac:dyDescent="0.2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Working 2013 PTO Budget</vt:lpstr>
      <vt:lpstr>2010 11 FS</vt:lpstr>
      <vt:lpstr>rebudget april  2012</vt:lpstr>
      <vt:lpstr>Sheet3</vt:lpstr>
      <vt:lpstr>'2010 11 FS'!Print_Area</vt:lpstr>
      <vt:lpstr>'rebudget april  2012'!Print_Area</vt:lpstr>
      <vt:lpstr>'Working 2013 PTO Budget'!Print_Area</vt:lpstr>
      <vt:lpstr>'2010 11 FS'!Print_Titles</vt:lpstr>
      <vt:lpstr>'rebudget april  2012'!Print_Titles</vt:lpstr>
      <vt:lpstr>'Working 2013 PTO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Stephanie Littleton</cp:lastModifiedBy>
  <cp:lastPrinted>2014-03-15T15:24:59Z</cp:lastPrinted>
  <dcterms:created xsi:type="dcterms:W3CDTF">2009-08-05T13:44:04Z</dcterms:created>
  <dcterms:modified xsi:type="dcterms:W3CDTF">2015-02-05T21:24:08Z</dcterms:modified>
</cp:coreProperties>
</file>